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defaultThemeVersion="124226"/>
  <mc:AlternateContent xmlns:mc="http://schemas.openxmlformats.org/markup-compatibility/2006">
    <mc:Choice Requires="x15">
      <x15ac:absPath xmlns:x15ac="http://schemas.microsoft.com/office/spreadsheetml/2010/11/ac" url="C:\Users\liorm\Desktop\משרד התרבות והספורט\מכרזי תכנית החומש\בתים ליצירה מוסיקלית לחברה הערבית והדרוזית\"/>
    </mc:Choice>
  </mc:AlternateContent>
  <xr:revisionPtr revIDLastSave="0" documentId="13_ncr:1_{87E2D4AA-872C-42F1-8C5C-31FE7E641A7A}" xr6:coauthVersionLast="36" xr6:coauthVersionMax="36" xr10:uidLastSave="{00000000-0000-0000-0000-000000000000}"/>
  <bookViews>
    <workbookView xWindow="0" yWindow="0" windowWidth="23040" windowHeight="9576" tabRatio="776" xr2:uid="{00000000-000D-0000-FFFF-FFFF00000000}"/>
  </bookViews>
  <sheets>
    <sheet name="תנאי-סף" sheetId="1" r:id="rId1"/>
    <sheet name="איכות" sheetId="8" r:id="rId2"/>
    <sheet name="תכנית עבודה מוצעת" sheetId="16" r:id="rId3"/>
    <sheet name="מחיר בית יצירה לחברה הערבית" sheetId="6" r:id="rId4"/>
    <sheet name="מחיר בית יצירה לחברה הדרוזית" sheetId="18" r:id="rId5"/>
    <sheet name="סיכום בית יצירה לחברה הערבית" sheetId="12" r:id="rId6"/>
    <sheet name="סיכום בית יצירה לחברה הדרוזית" sheetId="17" r:id="rId7"/>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'תנאי-סף'!$B$10</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4">'מחיר בית יצירה לחברה הדרוזית'!$A$1:$G$6</definedName>
    <definedName name="_xlnm.Print_Area" localSheetId="3">'מחיר בית יצירה לחברה הערבית'!$A$1:$G$6</definedName>
    <definedName name="_xlnm.Print_Area" localSheetId="6">'סיכום בית יצירה לחברה הדרוזית'!$A$1:$G$6</definedName>
    <definedName name="_xlnm.Print_Area" localSheetId="5">'סיכום בית יצירה לחברה הערבית'!$A$1:$G$6</definedName>
    <definedName name="_xlnm.Print_Area" localSheetId="2">'תכנית עבודה מוצעת'!$A$1:$L$16</definedName>
    <definedName name="_xlnm.Print_Area" localSheetId="0">'תנאי-סף'!$A$1:$J$44</definedName>
  </definedNames>
  <calcPr calcId="191029"/>
</workbook>
</file>

<file path=xl/calcChain.xml><?xml version="1.0" encoding="utf-8"?>
<calcChain xmlns="http://schemas.openxmlformats.org/spreadsheetml/2006/main">
  <c r="C6" i="18" l="1"/>
  <c r="G5" i="18"/>
  <c r="G6" i="18" s="1"/>
  <c r="F5" i="18"/>
  <c r="F6" i="18" s="1"/>
  <c r="E5" i="18"/>
  <c r="E6" i="18" s="1"/>
  <c r="D5" i="18"/>
  <c r="D6" i="18" s="1"/>
  <c r="C5" i="18"/>
  <c r="G2" i="18"/>
  <c r="F2" i="18"/>
  <c r="E2" i="18"/>
  <c r="D2" i="18"/>
  <c r="C2" i="18"/>
  <c r="G5" i="17"/>
  <c r="F5" i="17"/>
  <c r="E5" i="17"/>
  <c r="D5" i="17"/>
  <c r="C5" i="17"/>
  <c r="A5" i="17"/>
  <c r="G2" i="17"/>
  <c r="F2" i="17"/>
  <c r="E2" i="17"/>
  <c r="D2" i="17"/>
  <c r="C2" i="17"/>
  <c r="G1" i="17"/>
  <c r="F1" i="17"/>
  <c r="E1" i="17"/>
  <c r="D1" i="17"/>
  <c r="C1" i="17"/>
  <c r="E6" i="17" l="1"/>
  <c r="F6" i="17"/>
  <c r="G6" i="17"/>
  <c r="C6" i="17"/>
  <c r="D6" i="17"/>
  <c r="D5" i="6" l="1"/>
  <c r="E5" i="6"/>
  <c r="F5" i="6"/>
  <c r="G5" i="6"/>
  <c r="C5" i="6"/>
  <c r="G6" i="6" l="1"/>
  <c r="C6" i="6"/>
  <c r="D6" i="6"/>
  <c r="E6" i="6"/>
  <c r="F6" i="6"/>
  <c r="G15" i="16"/>
  <c r="I15" i="16"/>
  <c r="K12" i="16"/>
  <c r="K9" i="16"/>
  <c r="K6" i="16"/>
  <c r="K4" i="16"/>
  <c r="K16" i="16" s="1"/>
  <c r="R20" i="8" s="1"/>
  <c r="I12" i="16"/>
  <c r="I9" i="16"/>
  <c r="I6" i="16"/>
  <c r="I4" i="16"/>
  <c r="G12" i="16"/>
  <c r="G9" i="16"/>
  <c r="G6" i="16"/>
  <c r="G4" i="16"/>
  <c r="G16" i="16" s="1"/>
  <c r="L20" i="8" s="1"/>
  <c r="E12" i="16"/>
  <c r="E9" i="16"/>
  <c r="E6" i="16"/>
  <c r="E4" i="16"/>
  <c r="C12" i="16"/>
  <c r="C4" i="16"/>
  <c r="C9" i="16"/>
  <c r="C6" i="16"/>
  <c r="O30" i="8"/>
  <c r="O29" i="8"/>
  <c r="O28" i="8"/>
  <c r="O27" i="8"/>
  <c r="O26" i="8"/>
  <c r="L30" i="8"/>
  <c r="L29" i="8"/>
  <c r="L28" i="8"/>
  <c r="L27" i="8"/>
  <c r="L26" i="8" s="1"/>
  <c r="I30" i="8"/>
  <c r="I29" i="8"/>
  <c r="I26" i="8" s="1"/>
  <c r="I28" i="8"/>
  <c r="I27" i="8"/>
  <c r="F30" i="8"/>
  <c r="F29" i="8"/>
  <c r="F28" i="8"/>
  <c r="F27" i="8"/>
  <c r="C31" i="8"/>
  <c r="R26" i="8"/>
  <c r="R25" i="8"/>
  <c r="R24" i="8"/>
  <c r="R23" i="8"/>
  <c r="R22" i="8"/>
  <c r="R21" i="8" s="1"/>
  <c r="O25" i="8"/>
  <c r="O24" i="8"/>
  <c r="O23" i="8"/>
  <c r="O22" i="8"/>
  <c r="O21" i="8" s="1"/>
  <c r="L25" i="8"/>
  <c r="L24" i="8"/>
  <c r="L23" i="8"/>
  <c r="L22" i="8"/>
  <c r="L21" i="8" s="1"/>
  <c r="I25" i="8"/>
  <c r="I24" i="8"/>
  <c r="I23" i="8"/>
  <c r="I22" i="8"/>
  <c r="I21" i="8" s="1"/>
  <c r="F25" i="8"/>
  <c r="F24" i="8"/>
  <c r="F23" i="8"/>
  <c r="F22" i="8"/>
  <c r="R18" i="8"/>
  <c r="R17" i="8" s="1"/>
  <c r="O18" i="8"/>
  <c r="R19" i="8"/>
  <c r="O19" i="8"/>
  <c r="L19" i="8"/>
  <c r="I19" i="8"/>
  <c r="I17" i="8" s="1"/>
  <c r="F17" i="8"/>
  <c r="L18" i="8"/>
  <c r="I18" i="8"/>
  <c r="F19" i="8"/>
  <c r="F18" i="8"/>
  <c r="F12" i="8"/>
  <c r="F13" i="8"/>
  <c r="F16" i="8"/>
  <c r="I16" i="8" s="1"/>
  <c r="L16" i="8" s="1"/>
  <c r="O16" i="8" s="1"/>
  <c r="R16" i="8" s="1"/>
  <c r="F15" i="8"/>
  <c r="I15" i="8" s="1"/>
  <c r="L15" i="8" s="1"/>
  <c r="O15" i="8" s="1"/>
  <c r="R15" i="8" s="1"/>
  <c r="F14" i="8"/>
  <c r="I14" i="8" s="1"/>
  <c r="L14" i="8" s="1"/>
  <c r="O14" i="8" s="1"/>
  <c r="R14" i="8" s="1"/>
  <c r="R11" i="8"/>
  <c r="R10" i="8"/>
  <c r="R9" i="8"/>
  <c r="O11" i="8"/>
  <c r="O10" i="8"/>
  <c r="O9" i="8"/>
  <c r="L11" i="8"/>
  <c r="L10" i="8"/>
  <c r="L8" i="8" s="1"/>
  <c r="L9" i="8"/>
  <c r="I11" i="8"/>
  <c r="I10" i="8"/>
  <c r="I9" i="8"/>
  <c r="F10" i="8"/>
  <c r="F11" i="8"/>
  <c r="F9" i="8"/>
  <c r="R7" i="8"/>
  <c r="O7" i="8"/>
  <c r="L7" i="8"/>
  <c r="I7" i="8"/>
  <c r="R6" i="8"/>
  <c r="O6" i="8"/>
  <c r="L6" i="8"/>
  <c r="I6" i="8"/>
  <c r="R5" i="8"/>
  <c r="O5" i="8"/>
  <c r="L5" i="8"/>
  <c r="I5" i="8"/>
  <c r="F7" i="8"/>
  <c r="F6" i="8"/>
  <c r="F5" i="8"/>
  <c r="E16" i="1" a="1"/>
  <c r="E16" i="1" s="1"/>
  <c r="F16" i="1" a="1"/>
  <c r="F16" i="1" s="1"/>
  <c r="G16" i="1" a="1"/>
  <c r="G16" i="1" s="1"/>
  <c r="H16" i="1" a="1"/>
  <c r="H16" i="1" s="1"/>
  <c r="I16" i="1" a="1"/>
  <c r="I16" i="1" s="1"/>
  <c r="J16" i="1" a="1"/>
  <c r="J16" i="1" s="1"/>
  <c r="E14" i="1" a="1"/>
  <c r="E14" i="1" s="1"/>
  <c r="F14" i="1" a="1"/>
  <c r="F14" i="1" s="1"/>
  <c r="G14" i="1" a="1"/>
  <c r="G14" i="1" s="1"/>
  <c r="H14" i="1" a="1"/>
  <c r="H14" i="1" s="1"/>
  <c r="I14" i="1" a="1"/>
  <c r="I14" i="1" s="1"/>
  <c r="J14" i="1" a="1"/>
  <c r="J14" i="1" s="1"/>
  <c r="E9" i="1" a="1"/>
  <c r="E9" i="1" s="1"/>
  <c r="F9" i="1" a="1"/>
  <c r="F9" i="1"/>
  <c r="G9" i="1" a="1"/>
  <c r="G9" i="1" s="1"/>
  <c r="H9" i="1" a="1"/>
  <c r="H9" i="1" s="1"/>
  <c r="I9" i="1" a="1"/>
  <c r="I9" i="1" s="1"/>
  <c r="J9" i="1" a="1"/>
  <c r="J9" i="1" s="1"/>
  <c r="D14" i="1" a="1"/>
  <c r="D14" i="1" s="1"/>
  <c r="K15" i="16" l="1"/>
  <c r="J31" i="8"/>
  <c r="C16" i="16"/>
  <c r="E16" i="16"/>
  <c r="E15" i="16" s="1"/>
  <c r="I16" i="16"/>
  <c r="O20" i="8" s="1"/>
  <c r="M31" i="8" s="1"/>
  <c r="P31" i="8"/>
  <c r="F26" i="8"/>
  <c r="F21" i="8"/>
  <c r="O17" i="8"/>
  <c r="L17" i="8"/>
  <c r="I13" i="8"/>
  <c r="I12" i="8" s="1"/>
  <c r="L4" i="8"/>
  <c r="O8" i="8"/>
  <c r="I8" i="8"/>
  <c r="R8" i="8"/>
  <c r="F8" i="8"/>
  <c r="I4" i="8"/>
  <c r="O4" i="8"/>
  <c r="R4" i="8"/>
  <c r="F4" i="8"/>
  <c r="H8" i="1" a="1"/>
  <c r="H8" i="1" s="1"/>
  <c r="G8" i="1" a="1"/>
  <c r="G8" i="1" s="1"/>
  <c r="F8" i="1" a="1"/>
  <c r="F8" i="1" s="1"/>
  <c r="E8" i="1" a="1"/>
  <c r="E8" i="1" s="1"/>
  <c r="J8" i="1" a="1"/>
  <c r="J8" i="1" s="1"/>
  <c r="I8" i="1" a="1"/>
  <c r="I8" i="1" s="1"/>
  <c r="K1" i="16"/>
  <c r="I1" i="16"/>
  <c r="G1" i="16"/>
  <c r="E1" i="16"/>
  <c r="F20" i="8" l="1"/>
  <c r="D31" i="8" s="1"/>
  <c r="D32" i="8" s="1"/>
  <c r="C15" i="16"/>
  <c r="I20" i="8"/>
  <c r="G31" i="8" s="1"/>
  <c r="L13" i="8"/>
  <c r="L12" i="8" s="1"/>
  <c r="E21" i="1" a="1"/>
  <c r="E21" i="1" s="1"/>
  <c r="F21" i="1" a="1"/>
  <c r="F21" i="1" s="1"/>
  <c r="G21" i="1" a="1"/>
  <c r="G21" i="1" s="1"/>
  <c r="H21" i="1" a="1"/>
  <c r="H21" i="1" s="1"/>
  <c r="I21" i="1" a="1"/>
  <c r="I21" i="1" s="1"/>
  <c r="J21" i="1" a="1"/>
  <c r="J21" i="1" s="1"/>
  <c r="D21" i="1" a="1"/>
  <c r="D21" i="1" s="1"/>
  <c r="G2" i="12"/>
  <c r="F2" i="12"/>
  <c r="G1" i="12"/>
  <c r="F1" i="12"/>
  <c r="E2" i="12"/>
  <c r="E1" i="12"/>
  <c r="G2" i="6"/>
  <c r="F2" i="6"/>
  <c r="E2" i="6"/>
  <c r="P2" i="8"/>
  <c r="K2" i="16" s="1"/>
  <c r="O13" i="8" l="1"/>
  <c r="O12" i="8" s="1"/>
  <c r="M2" i="8"/>
  <c r="I2" i="16" s="1"/>
  <c r="J44" i="1"/>
  <c r="I44" i="1"/>
  <c r="H44" i="1"/>
  <c r="G44" i="1"/>
  <c r="J2" i="8"/>
  <c r="G2" i="16" s="1"/>
  <c r="R13" i="8" l="1"/>
  <c r="R12" i="8" s="1"/>
  <c r="D16" i="1" a="1"/>
  <c r="D16" i="1" s="1"/>
  <c r="D9" i="1" l="1" a="1"/>
  <c r="D9" i="1" s="1"/>
  <c r="D8" i="1" s="1" a="1"/>
  <c r="D8" i="1" s="1"/>
  <c r="J33" i="8" l="1"/>
  <c r="P32" i="8"/>
  <c r="M32" i="8"/>
  <c r="P33" i="8" l="1"/>
  <c r="M33" i="8"/>
  <c r="J32" i="8"/>
  <c r="C2" i="6" l="1"/>
  <c r="D1" i="8"/>
  <c r="C1" i="16" s="1"/>
  <c r="C1" i="12"/>
  <c r="D1" i="12"/>
  <c r="D2" i="8" l="1"/>
  <c r="C2" i="16" s="1"/>
  <c r="E5" i="12"/>
  <c r="G5" i="12"/>
  <c r="F5" i="12"/>
  <c r="G2" i="8"/>
  <c r="E2" i="16" s="1"/>
  <c r="F44" i="1"/>
  <c r="E44" i="1"/>
  <c r="D44" i="1"/>
  <c r="D2" i="6"/>
  <c r="D2" i="12"/>
  <c r="C2" i="12"/>
  <c r="A5" i="12"/>
  <c r="G32" i="8" l="1"/>
  <c r="G33" i="8"/>
  <c r="D33" i="8"/>
  <c r="C5" i="12" l="1"/>
  <c r="D5" i="12"/>
  <c r="D6" i="12" l="1"/>
  <c r="E6" i="12"/>
  <c r="G6" i="12"/>
  <c r="F6" i="12"/>
  <c r="C6" i="12"/>
</calcChain>
</file>

<file path=xl/sharedStrings.xml><?xml version="1.0" encoding="utf-8"?>
<sst xmlns="http://schemas.openxmlformats.org/spreadsheetml/2006/main" count="292" uniqueCount="174">
  <si>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</si>
  <si>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</si>
  <si>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</si>
  <si>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</si>
  <si>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</si>
  <si>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</si>
  <si>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</si>
  <si>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</si>
  <si>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</si>
  <si>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</si>
  <si>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רכיב</t>
  </si>
  <si>
    <t>נימוק/ציון גלם</t>
  </si>
  <si>
    <t>טלפון:</t>
  </si>
  <si>
    <t>נימוק / ציון גלם</t>
  </si>
  <si>
    <t>מס' סעיף:</t>
  </si>
  <si>
    <t>קריטריון:</t>
  </si>
  <si>
    <t>מס"ד:</t>
  </si>
  <si>
    <t>שם המציע:</t>
  </si>
  <si>
    <t>ח.פ.</t>
  </si>
  <si>
    <t>נימוק</t>
  </si>
  <si>
    <t xml:space="preserve">סה"כ ציון איכות </t>
  </si>
  <si>
    <t>איש קשר לצורך המכרז:</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</si>
  <si>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</si>
  <si>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</si>
  <si>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</si>
  <si>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</si>
  <si>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</si>
  <si>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</si>
  <si>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</si>
  <si>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</si>
  <si>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7.2</t>
  </si>
  <si>
    <t>הצעה שלמה?</t>
  </si>
  <si>
    <t>דירוג מציעים</t>
  </si>
  <si>
    <t>תנאי סף מנהליים (למציע)</t>
  </si>
  <si>
    <t>חוברת הצעה מלאה וחתומה כנדרש בסעיף 8 להלן</t>
  </si>
  <si>
    <t>7.3</t>
  </si>
  <si>
    <t>7.9</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</si>
  <si>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</si>
  <si>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</si>
  <si>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יצורף בנוסף אישור עו"ד על היות החתומים בשמו על מסמכי המכרז רשאים לחייב את המציע בחתימתם.</t>
  </si>
  <si>
    <t>הצעות למכרז תוגשנה בשפה העברית. כמו כן כל הנספחים, אישורים, תעודות וכל פרט הנדרש במכרז יוצגו אך ורק בשפה העברית.</t>
  </si>
  <si>
    <t>ההצעה תוגש ב־2 עותקים קשיחים (מודפסים) ועותק אחד דיגיטלי (בפורמט pdf או docx על גבי החסן נייד cd או dok)</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</si>
  <si>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</si>
  <si>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t>3</t>
  </si>
  <si>
    <t>4</t>
  </si>
  <si>
    <t>5</t>
  </si>
  <si>
    <t>5.1</t>
  </si>
  <si>
    <t>5.1.1</t>
  </si>
  <si>
    <t>5.1.2</t>
  </si>
  <si>
    <t>5.1.3</t>
  </si>
  <si>
    <t>5.1.4</t>
  </si>
  <si>
    <t>המציע הוא רשות מוניציפלית או עמותה או חברה לתועלת הציבור (חל"צ) או הקדש.</t>
  </si>
  <si>
    <t>המבנה שבו יופעל הבית ליצירה מוסיקלית ימוקם באחת מהרשויות הנמנות בהחלטות הממשלה  או בעיר מעורבת כהגדרתן במכרז.</t>
  </si>
  <si>
    <t>תנאי סף מקצועיים למציע</t>
  </si>
  <si>
    <t>5.2.1</t>
  </si>
  <si>
    <t>5.2.2</t>
  </si>
  <si>
    <r>
      <t>המציע קיים פעילות תרבות ערבית בהיקף שנתי שלא יפחת מ-100,000 ₪ (כולל מע"מ) בלפחות שתים מהשנים 2019, 2020 ו־2021.
לעניין סעיף זה "</t>
    </r>
    <r>
      <rPr>
        <b/>
        <sz val="12"/>
        <color theme="1"/>
        <rFont val="David"/>
        <family val="2"/>
      </rPr>
      <t>פעילות תרבות ערבית</t>
    </r>
    <r>
      <rPr>
        <sz val="12"/>
        <color theme="1"/>
        <rFont val="David"/>
        <family val="2"/>
      </rPr>
      <t>" – פעילות תרבות מבין תחומי התרבות המוכרים במנהל התרבות, המוגדרים בסעיף ‎2.12 לעיל, אשר מופנית לקהל מחברה הערבית, הדרוזית והצ'רקסית ומבוצעת על ידי אמנים ערבים, דרוזים או צ'רקסיים.</t>
    </r>
  </si>
  <si>
    <t>תנאי סף מקצועיים למנהל האמנותי</t>
  </si>
  <si>
    <t>5.2.2.1</t>
  </si>
  <si>
    <t>5.2.2.2</t>
  </si>
  <si>
    <t>על מנהל האמנותי המוצע להיות בעל השכלה וניסיון בתחום המוסיקה כדלהלן:</t>
  </si>
  <si>
    <t>בעל השכלה אקדמאית או בעל תעודה ממוסד נתמך על ידי משרד התרבות באחד מתחומי המוסיקה (חקר, יצירה, נגינה וכו').</t>
  </si>
  <si>
    <t>בעל ניסיון בן חמש שנים לפחות בתחום המוסיקה (חקר, יצירה, ביצוע ו/או ניהול).</t>
  </si>
  <si>
    <t>דובר השפה הערבית כשפת אם או ברמת שפת אם</t>
  </si>
  <si>
    <t>אחת מהאפשרויות הבאות</t>
  </si>
  <si>
    <t>6.3</t>
  </si>
  <si>
    <t>6.4</t>
  </si>
  <si>
    <t>6.5</t>
  </si>
  <si>
    <t>6.6</t>
  </si>
  <si>
    <t>6.7</t>
  </si>
  <si>
    <t>6.8</t>
  </si>
  <si>
    <t>6.9</t>
  </si>
  <si>
    <t>6.10</t>
  </si>
  <si>
    <t>6.11</t>
  </si>
  <si>
    <t>6.12</t>
  </si>
  <si>
    <t>6.13</t>
  </si>
  <si>
    <t>6.14</t>
  </si>
  <si>
    <t>6.15</t>
  </si>
  <si>
    <t>6.16</t>
  </si>
  <si>
    <t>6.17</t>
  </si>
  <si>
    <t>6.18</t>
  </si>
  <si>
    <t xml:space="preserve">טופס כתב הצעה, המצורף כחלק ב' למסמכי המכרז כשהוא חתום על-ידי נושא משרה המוסמך לחייב את המציע ומאושר על ידי עו"ד כנדרש. </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</si>
  <si>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</si>
  <si>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t xml:space="preserve">כל מסמכי המכרז (לרבות פרוטוקול מענה לשאלות הבהרה יש לחתום על כל מסמכי המכרז בראשי תיבות בתחתית כל עמוד כהוכחה לקריאת המסמכים והבנתם. </t>
  </si>
  <si>
    <t>אם המציע הוא עמותה או חברה לתועלת הציבור (חל"צ) יש לצרף אישור מהרשם הרלוונטי בדבר ניהול תקין לשנת 2022 או בדבר הגשת מסמכים, לפי העניין.</t>
  </si>
  <si>
    <t>אישורים לפי חוק עסקאות גופים ציבוריים, בדבר ניהול פנקסי חשבונות ורשומות, כשהוא תקף, להוכחת העמידה בתנאי הסף שבסעיף ‎‎5.1.1 לעיל.</t>
  </si>
  <si>
    <t>הצהרה בדבר עמידה בהוראות חוק שוויון זכויות חתומה ע"י עו"ד (נספח ב'6).</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</si>
  <si>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</si>
  <si>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</si>
  <si>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עו"ד/רו"ח (נספח ב'9).</t>
  </si>
  <si>
    <t>על המציע לצרף מסמך בשפה העברית המתאר את פרופיל המציע.</t>
  </si>
  <si>
    <t>לצורך הוכחת עמידתו בתנאי הסף המפורט בסעיף ‎5.2.1 לעיל על המציע לפרט על אודות ניסיונו בביצוע פעילות תרבות ערבית כנדרש בסעיף ‎5.2.1, תוך ציון היקף הפעילויות ומאפייניהן, כמפורט בחוברת ההצעה וכן יצרף אסמכתאות לביצוע הפעילויות. הפרטים יסופקו בהתאם לנדרש בנספח ב'2 למסמכי המכרז. הניסיון הנדרש עפ"י סעיף זה יפורט ברשימה כרונולוגית מלאה של העבודות שבוצעו במהלך שנות הניסיון.</t>
  </si>
  <si>
    <t>מסמכים המעידים על התקשרות עם בעל המבנה המיועד לשם הבית ליצירה מוסיקלית.</t>
  </si>
  <si>
    <t>מסמך המפרט את תכניתו הכלכלית להעמדת תקציב מעבר לתקצוב מטעם המשרד. 
ככל שהמציע מסתמך על תמיכת גוף מממן, על המציע לצרף גם את התחייבות הגוף המממן (נספח ב'3) להעמדת המימון.</t>
  </si>
  <si>
    <t xml:space="preserve">תכנית עבודה כתובה לביצוע השירותים, בה יציג כיצד בכוונתו ליישם ולהפעיל את הדרישות והמטלות המופיעות בנספח א'1 – מפרט השירותים. </t>
  </si>
  <si>
    <t>על המציע לפרט על אודות ניסיונו של המנהל האמנותי המיועד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ב'4 למסמכי המכרז. הניסיון הנדרש עפ"י סעיף זה יפורט ברשימה כרונולוגית מלאה של העבודות שבוצעו במהלך שנות הניסיון.</t>
  </si>
  <si>
    <t>נספח הצעת המחיר חתום (נספח ב'10)</t>
  </si>
  <si>
    <t>נספח ב'11 למסמכי המכרז – יצורף מסומן ע"י המציע ברובריקות המתאימות, לפי האישורים והנספחים אותם צירף המציע להצעתו.</t>
  </si>
  <si>
    <t>6.19</t>
  </si>
  <si>
    <t>החברה עבורה מוגשת ההצעה (ערבית או דרוזית וצ'רקסית)</t>
  </si>
  <si>
    <t>9.6.1</t>
  </si>
  <si>
    <t>מיקום מבנה הבית ליצירה מוסיקלית המוצע</t>
  </si>
  <si>
    <t>9.6.1.1</t>
  </si>
  <si>
    <t>9.6.1.2</t>
  </si>
  <si>
    <t>9.6.1.3</t>
  </si>
  <si>
    <t>רשות מקומית ובה עד 5,000 תושבים – 5 נק'.</t>
  </si>
  <si>
    <t>רשות מקומית ובה 5,001 עד 10,000 תושבים – 7 נק'</t>
  </si>
  <si>
    <t>רשות מקומית ובה 10 אלף תושבים ומעלה – 10 נק'.</t>
  </si>
  <si>
    <t>יש לסמן V במקום הנכון לניקוד</t>
  </si>
  <si>
    <t>9.6.2</t>
  </si>
  <si>
    <t>9.6.2.1</t>
  </si>
  <si>
    <t>9.6.2.2</t>
  </si>
  <si>
    <t>9.6.2.3</t>
  </si>
  <si>
    <t>עבור 50,000 עד 69,999 תושבים ערבים החיים ברדיוס של 20 ק"מ ממקום המבנה המוצע לבית ליצירה מוסיקלית– 6 נקודות</t>
  </si>
  <si>
    <t>עבור 70,000 עד 99,999 תושבים ערבים החיים ברדיוס של 20 ק"מ ממקום המבנה המוצע לבית ליצירה מוסיקלית – 8 נקודות.</t>
  </si>
  <si>
    <t>עבור מעל 100,000 תושבים ערבים החיים ברדיוס של 20 ק"מ ממקום המבנה המוצע לבית ליצירה מוסיקלית – 10 נקודות</t>
  </si>
  <si>
    <r>
      <t xml:space="preserve">נגישות של קהלי היעד למיקום המבנה המוצע לבית ליצירה מוסיקלית 
</t>
    </r>
    <r>
      <rPr>
        <sz val="12"/>
        <rFont val="David"/>
        <family val="2"/>
      </rPr>
      <t>מספר התושבים הערבים החיים בישובים ערביים כהגדרתם במכרז.
הניקוד יינתן בהתאם למספר התושבים הערבים החיים בישובים ערבים וכמפורט להלן</t>
    </r>
    <r>
      <rPr>
        <b/>
        <sz val="12"/>
        <rFont val="David"/>
        <family val="2"/>
      </rPr>
      <t xml:space="preserve">:
</t>
    </r>
    <r>
      <rPr>
        <sz val="12"/>
        <rFont val="David"/>
        <family val="2"/>
      </rPr>
      <t>לעניין אמת מידה זו,</t>
    </r>
    <r>
      <rPr>
        <b/>
        <sz val="12"/>
        <rFont val="David"/>
        <family val="2"/>
      </rPr>
      <t xml:space="preserve"> "תושבים ערבים"</t>
    </r>
    <r>
      <rPr>
        <sz val="12"/>
        <rFont val="David"/>
        <family val="2"/>
      </rPr>
      <t xml:space="preserve"> - תושבים החיים ביישובים הערבים, הדרוזים והצ'רקסיים</t>
    </r>
    <r>
      <rPr>
        <b/>
        <sz val="12"/>
        <rFont val="David"/>
        <family val="2"/>
      </rPr>
      <t>.</t>
    </r>
  </si>
  <si>
    <t>9.6.3</t>
  </si>
  <si>
    <t xml:space="preserve">נתוני המבנה המוצע לשימוש הבית ליצירה מוסיקלית </t>
  </si>
  <si>
    <r>
      <t>מבנה היסטורי  – 5 נק'
"</t>
    </r>
    <r>
      <rPr>
        <b/>
        <sz val="12"/>
        <rFont val="David"/>
        <family val="2"/>
      </rPr>
      <t>מבנה היסטורי</t>
    </r>
    <r>
      <rPr>
        <sz val="12"/>
        <rFont val="David"/>
        <family val="2"/>
      </rPr>
      <t>" – מבנה המוכרז על ידי המועצה לשימור אתרים כמבנה היסטורי.</t>
    </r>
  </si>
  <si>
    <t>9.6.3.2</t>
  </si>
  <si>
    <t>9.6.3.1</t>
  </si>
  <si>
    <t>החלל שישמש את הבית ליצירה מוסיקלית בין 200 ל-300 מ"ר  - 2 נק'</t>
  </si>
  <si>
    <t>9.6.3.3</t>
  </si>
  <si>
    <t>9.6.3.4</t>
  </si>
  <si>
    <t>החלל שישמש את הבית ליצירה מוסיקלית בין 301 ל-500 מ"ר – 4 נק'.</t>
  </si>
  <si>
    <t>החלל שישמש את הבית ליצירה מוסיקלית  מעל 500 מ"ר ¬– 5 נק'.</t>
  </si>
  <si>
    <t>תכנית עבודה מוצעת</t>
  </si>
  <si>
    <t>ראה לשונית תכנית עבודה</t>
  </si>
  <si>
    <t>מימון עצמי</t>
  </si>
  <si>
    <t>9.6.4</t>
  </si>
  <si>
    <t>9.6.5</t>
  </si>
  <si>
    <t>9.6.6</t>
  </si>
  <si>
    <t>סוג התאגיד</t>
  </si>
  <si>
    <t>9.6.4.1</t>
  </si>
  <si>
    <t>9.6.4.2</t>
  </si>
  <si>
    <t>מציע המציג הסכם שיתוף פעולה עם הרשות המקומית בה ממוקם המבנה ובו התחייבות לשיתוף פעולה למשך חמש השנים הקרובות – יקבל 5 נק'</t>
  </si>
  <si>
    <t>מציע שהוא רשות מקומית או תאגיד עירוני בבעלות הרשות המקומית– יקבל 10 נק'</t>
  </si>
  <si>
    <t>9.6.6.1</t>
  </si>
  <si>
    <t>9.6.6.2</t>
  </si>
  <si>
    <t>9.6.6.3</t>
  </si>
  <si>
    <t>9.6.6.4</t>
  </si>
  <si>
    <t>העמדת מימון עצמי בסכום של 100,000 – 199,999 ₪ – 2 נק'.</t>
  </si>
  <si>
    <t>העמדת מימון עצמי בסכום של 200,000 – 299,999 ₪ – 5 נק'.</t>
  </si>
  <si>
    <t>העמדת מימון עצמי בסכום של 300,000 – 399,999 ₪ – 7 נק'.</t>
  </si>
  <si>
    <t>העמדת מימון עצמי בסכום של 400,000 ₪ ומעלה – 10 נק'.</t>
  </si>
  <si>
    <t>9.6.7</t>
  </si>
  <si>
    <t>איכות המנהל האמנותי המוצע</t>
  </si>
  <si>
    <t>9.6.7.1</t>
  </si>
  <si>
    <t>9.6.7.2</t>
  </si>
  <si>
    <t>ייבחנו מספר המופעים המוסיקליים המקוריים, אשר המנהל האמנותי היה שותף בהפקתן בחמש השנים האחרונות כמלחין או כמעבד. 
עבור כל מופע מוסיקלי בו היה המנהל האמנותי המוצע שותף כמלחין או כמעבד, יקבל המציע 1 נק'</t>
  </si>
  <si>
    <t>במידה והמופע בוצע על ידי אמנים ערבים, דרוזים או צ'רקסיים  יקבל 1 נק' נוספת על המופע</t>
  </si>
  <si>
    <t>אם המנהל המוסיקלי המוצע זכה בפרס בתחרות מוסיקלית  תקבל ההצעה עד 2.5 נק' לכל פרס, לפי הערכת הגורם המקצועי את חשיבות הפרס</t>
  </si>
  <si>
    <t>אם המנהל המוסיקלי המוצע שימש כמנהל אמנותי בגוף מוסיקלי מוכר הנתמך על ידי המשרד יקבל המציע 5 נקודות.</t>
  </si>
  <si>
    <t>יש לציין את מספר המופעים/ לסמן V במקום הנכון</t>
  </si>
  <si>
    <t xml:space="preserve">פירוט הפעילות השוטפת בשנה של הבית (ובכלל זאת סדנאות, הקלטות ופיאוט אמנים) </t>
  </si>
  <si>
    <t xml:space="preserve">פירוט פעילות המעטפת של הבית </t>
  </si>
  <si>
    <t>נקודות</t>
  </si>
  <si>
    <t xml:space="preserve">ציון
</t>
  </si>
  <si>
    <t xml:space="preserve">פירוט תכנית קדם לפתיחת בית ליצירה מוסיקלית </t>
  </si>
  <si>
    <t>ציון לסעיף תכנית העבודה המוצעת</t>
  </si>
  <si>
    <t>פירוט לשנה הראשונה</t>
  </si>
  <si>
    <t>פירוט תכנית העבודה הרב שנתית של הבית ליצירה מוסיקלית</t>
  </si>
  <si>
    <t>ניקוד עבור הפירוט לשנה הראשונה</t>
  </si>
  <si>
    <t>ניקוד עבור הפירוט לשנה השנייה</t>
  </si>
  <si>
    <t>מעבר סף איכות לתכנית העבודה</t>
  </si>
  <si>
    <t xml:space="preserve">התאמת מבנה הבית ליצירה מוסיקלית </t>
  </si>
  <si>
    <t>תשלום חודשי קבוע עבור הפעילות השוטפת</t>
  </si>
  <si>
    <t>משקולת</t>
  </si>
  <si>
    <t>ציון מחיר משוקלל</t>
  </si>
  <si>
    <t>שקלול ציונים סופיים חברה ערבית</t>
  </si>
  <si>
    <t>שקלול ציונים סופיים חברה דרוזית</t>
  </si>
  <si>
    <r>
      <t xml:space="preserve">מחיר חברה דרוזית
</t>
    </r>
    <r>
      <rPr>
        <sz val="12"/>
        <color theme="1"/>
        <rFont val="David"/>
        <family val="2"/>
      </rPr>
      <t>(יש להזין את המחיר המוצע עבור כל רכיב)</t>
    </r>
  </si>
  <si>
    <r>
      <t xml:space="preserve">מחיר חברה ערבית
</t>
    </r>
    <r>
      <rPr>
        <sz val="12"/>
        <color theme="1"/>
        <rFont val="David"/>
        <family val="2"/>
      </rPr>
      <t>(יש להזין את המחיר המוצע עבור כל רכיב)</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</si>
</sst>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72" formatCode="_ * #,##0_ ;_ * \-#,##0_ ;_ * &quot;-&quot;??_ ;_ @_ "/>
    <numFmt numFmtId="175" formatCode="&quot;₪&quot;\ #,##0"/>
  </numFmts>
  <fonts count="27" x14ac:knownFonts="1">
    <font>
      <sz val="11"/>
      <color theme="1"/>
      <name val="Arial"/>
      <family val="2"/>
      <charset val="177"/>
      <scheme val="minor"/>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u/>
      <sz val="12"/>
      <color theme="1"/>
      <name val="David"/>
      <family val="2"/>
    </font>
    <font>
      <sz val="11"/>
      <color theme="1"/>
      <name val="David"/>
      <family val="2"/>
    </font>
    <font>
      <b/>
      <sz val="16"/>
      <color theme="1"/>
      <name val="David"/>
      <family val="2"/>
    </font>
    <font>
      <sz val="11"/>
      <name val="David"/>
      <family val="2"/>
    </font>
  </fonts>
  <fills count="2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s>
  <borders count="4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s>
  <cellStyleXfs count="4">
    <xf numFmtId="0" fontId="0" fillId="0" borderId="0"/>
    <xf numFmtId="9" fontId="2" fillId="0" borderId="0" applyFont="0" applyFill="0" applyBorder="0" applyAlignment="0" applyProtection="0"/>
    <xf numFmtId="0" fontId="20" fillId="0" borderId="0" applyNumberFormat="0" applyFill="0" applyBorder="0" applyAlignment="0" applyProtection="0"/>
    <xf numFmtId="43" fontId="2" fillId="0" borderId="0" applyFont="0" applyFill="0" applyBorder="0" applyAlignment="0" applyProtection="0"/>
  </cellStyleXfs>
  <cellXfs count="193">
    <xf numFmtId="0" fontId="0" fillId="0" borderId="0" xfId="0"/>
    <xf numFmtId="0" fontId="0" fillId="0" borderId="0" xfId="0" applyProtection="1"/>
    <xf numFmtId="0" fontId="3" fillId="10" borderId="16" xfId="0" applyFont="1" applyFill="1" applyBorder="1" applyAlignment="1" applyProtection="1">
      <alignment horizontal="center"/>
    </xf>
    <xf numFmtId="0" fontId="3" fillId="10" borderId="24" xfId="0" applyFont="1" applyFill="1" applyBorder="1" applyProtection="1"/>
    <xf numFmtId="0" fontId="1" fillId="10" borderId="25" xfId="0" applyFont="1" applyFill="1" applyBorder="1" applyAlignment="1" applyProtection="1">
      <alignment horizontal="center" vertical="center" wrapText="1"/>
    </xf>
    <xf numFmtId="2" fontId="4" fillId="11" borderId="19" xfId="0" applyNumberFormat="1" applyFont="1" applyFill="1" applyBorder="1" applyAlignment="1" applyProtection="1">
      <alignment horizontal="center" vertical="center"/>
    </xf>
    <xf numFmtId="9" fontId="5" fillId="9" borderId="11" xfId="0" applyNumberFormat="1" applyFont="1" applyFill="1" applyBorder="1" applyAlignment="1" applyProtection="1">
      <alignment horizontal="center" vertical="center"/>
    </xf>
    <xf numFmtId="0" fontId="5" fillId="9" borderId="21" xfId="0" applyFont="1" applyFill="1" applyBorder="1" applyAlignment="1" applyProtection="1">
      <alignment vertical="center"/>
    </xf>
    <xf numFmtId="2" fontId="5" fillId="9" borderId="19" xfId="0" applyNumberFormat="1" applyFont="1" applyFill="1" applyBorder="1" applyAlignment="1" applyProtection="1">
      <alignment horizontal="center" vertical="center"/>
    </xf>
    <xf numFmtId="9" fontId="0" fillId="11" borderId="11" xfId="0" applyNumberFormat="1" applyFill="1" applyBorder="1" applyAlignment="1" applyProtection="1">
      <alignment horizontal="center" vertical="center"/>
    </xf>
    <xf numFmtId="0" fontId="4" fillId="11" borderId="21" xfId="0" applyFont="1" applyFill="1" applyBorder="1" applyAlignment="1" applyProtection="1">
      <alignment vertical="center"/>
    </xf>
    <xf numFmtId="0" fontId="9" fillId="0" borderId="0" xfId="0" applyFont="1" applyBorder="1"/>
    <xf numFmtId="0" fontId="9" fillId="0" borderId="0" xfId="0" applyFont="1"/>
    <xf numFmtId="0" fontId="9" fillId="0" borderId="26"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16" fillId="0" borderId="3" xfId="0" applyNumberFormat="1" applyFont="1" applyFill="1" applyBorder="1" applyAlignment="1" applyProtection="1">
      <alignment horizontal="center" vertical="top" wrapText="1" readingOrder="2"/>
      <protection hidden="1"/>
    </xf>
    <xf numFmtId="49" fontId="8" fillId="0" borderId="3" xfId="0" applyNumberFormat="1" applyFont="1" applyFill="1" applyBorder="1" applyAlignment="1">
      <alignment horizontal="center" vertical="top" wrapText="1"/>
    </xf>
    <xf numFmtId="49" fontId="15" fillId="20" borderId="34" xfId="0" applyNumberFormat="1" applyFont="1" applyFill="1" applyBorder="1" applyAlignment="1" applyProtection="1">
      <alignment horizontal="center" vertical="top"/>
      <protection hidden="1"/>
    </xf>
    <xf numFmtId="49" fontId="18" fillId="21" borderId="15" xfId="0" applyNumberFormat="1" applyFont="1" applyFill="1" applyBorder="1" applyAlignment="1" applyProtection="1">
      <alignment horizontal="center" vertical="top" wrapText="1"/>
      <protection hidden="1"/>
    </xf>
    <xf numFmtId="49" fontId="14" fillId="21" borderId="11" xfId="0" applyNumberFormat="1" applyFont="1" applyFill="1" applyBorder="1" applyAlignment="1" applyProtection="1">
      <alignment horizontal="center" vertical="top" wrapText="1" readingOrder="2"/>
      <protection hidden="1"/>
    </xf>
    <xf numFmtId="49" fontId="14" fillId="6" borderId="11" xfId="0" applyNumberFormat="1" applyFont="1" applyFill="1" applyBorder="1" applyAlignment="1" applyProtection="1">
      <alignment horizontal="center" vertical="top" wrapText="1" readingOrder="2"/>
      <protection hidden="1"/>
    </xf>
    <xf numFmtId="49" fontId="14" fillId="16" borderId="11" xfId="0" applyNumberFormat="1" applyFont="1" applyFill="1" applyBorder="1" applyAlignment="1" applyProtection="1">
      <alignment horizontal="center" vertical="top" readingOrder="2"/>
      <protection hidden="1"/>
    </xf>
    <xf numFmtId="0" fontId="18" fillId="0" borderId="8" xfId="0" applyNumberFormat="1" applyFont="1" applyFill="1" applyBorder="1" applyAlignment="1" applyProtection="1">
      <alignment horizontal="center" vertical="top" wrapText="1"/>
      <protection hidden="1"/>
    </xf>
    <xf numFmtId="0" fontId="14" fillId="10" borderId="19" xfId="0" applyFont="1" applyFill="1" applyBorder="1" applyAlignment="1" applyProtection="1">
      <alignment horizontal="center" vertical="center" wrapText="1"/>
    </xf>
    <xf numFmtId="0" fontId="7" fillId="0" borderId="0" xfId="0" applyFont="1" applyAlignment="1" applyProtection="1">
      <alignment wrapText="1"/>
    </xf>
    <xf numFmtId="0" fontId="14" fillId="5" borderId="9" xfId="0" applyFont="1" applyFill="1" applyBorder="1" applyAlignment="1" applyProtection="1">
      <alignment vertical="center" wrapText="1"/>
    </xf>
    <xf numFmtId="2" fontId="14" fillId="8" borderId="22" xfId="0" applyNumberFormat="1" applyFont="1" applyFill="1" applyBorder="1" applyAlignment="1" applyProtection="1">
      <alignment horizontal="center" vertical="center" wrapText="1"/>
    </xf>
    <xf numFmtId="0" fontId="0" fillId="0" borderId="0" xfId="0" applyBorder="1"/>
    <xf numFmtId="0" fontId="6" fillId="7" borderId="20" xfId="0" applyFont="1" applyFill="1" applyBorder="1" applyAlignment="1" applyProtection="1">
      <alignment vertical="center" wrapText="1" readingOrder="2"/>
      <protection hidden="1"/>
    </xf>
    <xf numFmtId="0" fontId="6" fillId="13" borderId="20" xfId="0" applyFont="1" applyFill="1" applyBorder="1" applyAlignment="1" applyProtection="1">
      <alignment vertical="center" wrapText="1" readingOrder="2"/>
      <protection hidden="1"/>
    </xf>
    <xf numFmtId="0" fontId="6" fillId="16" borderId="20" xfId="0" applyFont="1" applyFill="1" applyBorder="1" applyAlignment="1" applyProtection="1">
      <alignment vertical="center" wrapText="1" readingOrder="2"/>
      <protection hidden="1"/>
    </xf>
    <xf numFmtId="0" fontId="6" fillId="7" borderId="11" xfId="0" applyFont="1" applyFill="1" applyBorder="1" applyAlignment="1" applyProtection="1">
      <alignment horizontal="center" vertical="center" wrapText="1" readingOrder="2"/>
      <protection hidden="1"/>
    </xf>
    <xf numFmtId="0" fontId="6" fillId="7" borderId="21" xfId="0" applyFont="1" applyFill="1" applyBorder="1" applyAlignment="1" applyProtection="1">
      <alignment horizontal="center" vertical="center" wrapText="1" readingOrder="2"/>
      <protection hidden="1"/>
    </xf>
    <xf numFmtId="0" fontId="6" fillId="13" borderId="11" xfId="0" applyFont="1" applyFill="1" applyBorder="1" applyAlignment="1" applyProtection="1">
      <alignment horizontal="center" vertical="center" wrapText="1" readingOrder="2"/>
      <protection hidden="1"/>
    </xf>
    <xf numFmtId="164" fontId="6" fillId="6" borderId="21" xfId="0" applyNumberFormat="1" applyFont="1" applyFill="1" applyBorder="1" applyAlignment="1" applyProtection="1">
      <alignment horizontal="center" vertical="center" wrapText="1" readingOrder="2"/>
      <protection hidden="1"/>
    </xf>
    <xf numFmtId="164" fontId="6" fillId="11" borderId="21" xfId="0" applyNumberFormat="1" applyFont="1" applyFill="1" applyBorder="1" applyAlignment="1" applyProtection="1">
      <alignment horizontal="center" vertical="center" wrapText="1" readingOrder="2"/>
      <protection hidden="1"/>
    </xf>
    <xf numFmtId="0" fontId="6" fillId="7" borderId="28" xfId="0" applyFont="1" applyFill="1" applyBorder="1" applyAlignment="1" applyProtection="1">
      <alignment horizontal="center" vertical="center" wrapText="1" readingOrder="2"/>
      <protection hidden="1"/>
    </xf>
    <xf numFmtId="164" fontId="8" fillId="11" borderId="11" xfId="0" applyNumberFormat="1" applyFont="1" applyFill="1" applyBorder="1" applyAlignment="1" applyProtection="1">
      <alignment horizontal="center" vertical="center" wrapText="1" readingOrder="2"/>
      <protection hidden="1"/>
    </xf>
    <xf numFmtId="0" fontId="6" fillId="7" borderId="36" xfId="0" applyFont="1" applyFill="1" applyBorder="1" applyAlignment="1" applyProtection="1">
      <alignment horizontal="center" vertical="center" wrapText="1" readingOrder="2"/>
      <protection hidden="1"/>
    </xf>
    <xf numFmtId="9" fontId="6" fillId="13" borderId="28" xfId="0" applyNumberFormat="1" applyFont="1" applyFill="1" applyBorder="1" applyAlignment="1" applyProtection="1">
      <alignment horizontal="center" vertical="center" wrapText="1" readingOrder="2"/>
      <protection hidden="1"/>
    </xf>
    <xf numFmtId="9" fontId="10" fillId="17" borderId="28" xfId="1" applyFont="1" applyFill="1" applyBorder="1" applyAlignment="1" applyProtection="1">
      <alignment horizontal="center" vertical="center" wrapText="1" readingOrder="2"/>
      <protection hidden="1"/>
    </xf>
    <xf numFmtId="1" fontId="12" fillId="16" borderId="28" xfId="1" applyNumberFormat="1" applyFont="1" applyFill="1" applyBorder="1" applyAlignment="1">
      <alignment horizontal="center" vertical="center"/>
    </xf>
    <xf numFmtId="0" fontId="6" fillId="7" borderId="19" xfId="0" applyFont="1" applyFill="1" applyBorder="1" applyAlignment="1" applyProtection="1">
      <alignment horizontal="center" vertical="center" wrapText="1" readingOrder="2"/>
      <protection hidden="1"/>
    </xf>
    <xf numFmtId="2" fontId="19" fillId="9" borderId="19" xfId="0" applyNumberFormat="1" applyFont="1" applyFill="1" applyBorder="1" applyAlignment="1" applyProtection="1">
      <alignment horizontal="center" vertical="center"/>
    </xf>
    <xf numFmtId="49" fontId="16"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6"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0" fillId="11" borderId="2" xfId="2" applyNumberFormat="1" applyFill="1" applyBorder="1" applyAlignment="1" applyProtection="1">
      <alignment horizontal="center" vertical="top" wrapText="1" readingOrder="2"/>
      <protection hidden="1"/>
    </xf>
    <xf numFmtId="0" fontId="6" fillId="19" borderId="43" xfId="0" applyFont="1" applyFill="1" applyBorder="1" applyAlignment="1" applyProtection="1">
      <alignment vertical="center" wrapText="1" readingOrder="2"/>
      <protection hidden="1"/>
    </xf>
    <xf numFmtId="1" fontId="12" fillId="19" borderId="30" xfId="1" applyNumberFormat="1" applyFont="1" applyFill="1" applyBorder="1" applyAlignment="1">
      <alignment horizontal="center" vertical="center"/>
    </xf>
    <xf numFmtId="0" fontId="6" fillId="12" borderId="39" xfId="0" applyFont="1" applyFill="1" applyBorder="1" applyAlignment="1" applyProtection="1">
      <alignment horizontal="center" vertical="center" wrapText="1" readingOrder="2"/>
      <protection hidden="1"/>
    </xf>
    <xf numFmtId="0" fontId="6" fillId="13" borderId="20" xfId="0" applyFont="1" applyFill="1" applyBorder="1" applyAlignment="1" applyProtection="1">
      <alignment horizontal="right" vertical="top" wrapText="1" readingOrder="2"/>
      <protection hidden="1"/>
    </xf>
    <xf numFmtId="49" fontId="16" fillId="0" borderId="4" xfId="0" applyNumberFormat="1" applyFont="1" applyFill="1" applyBorder="1" applyAlignment="1" applyProtection="1">
      <alignment horizontal="center" vertical="top" wrapText="1" readingOrder="2"/>
      <protection hidden="1"/>
    </xf>
    <xf numFmtId="0" fontId="6" fillId="12" borderId="39" xfId="0" applyFont="1" applyFill="1" applyBorder="1" applyAlignment="1" applyProtection="1">
      <alignment horizontal="center" vertical="center" wrapText="1" readingOrder="2"/>
      <protection hidden="1"/>
    </xf>
    <xf numFmtId="0" fontId="22" fillId="13" borderId="20" xfId="0" applyFont="1" applyFill="1" applyBorder="1" applyAlignment="1" applyProtection="1">
      <alignment horizontal="right" vertical="top" wrapText="1" readingOrder="2"/>
      <protection hidden="1"/>
    </xf>
    <xf numFmtId="0" fontId="6" fillId="7" borderId="11" xfId="0" applyFont="1" applyFill="1" applyBorder="1" applyAlignment="1" applyProtection="1">
      <alignment horizontal="center" vertical="center" wrapText="1" readingOrder="2"/>
      <protection hidden="1"/>
    </xf>
    <xf numFmtId="0" fontId="6" fillId="7" borderId="28" xfId="0" applyFont="1" applyFill="1" applyBorder="1" applyAlignment="1" applyProtection="1">
      <alignment horizontal="center" vertical="center" wrapText="1" readingOrder="2"/>
      <protection hidden="1"/>
    </xf>
    <xf numFmtId="49" fontId="8" fillId="0" borderId="4" xfId="0" applyNumberFormat="1" applyFont="1" applyFill="1" applyBorder="1" applyAlignment="1">
      <alignment horizontal="center" vertical="top" wrapText="1"/>
    </xf>
    <xf numFmtId="49" fontId="20" fillId="11" borderId="2" xfId="2" applyNumberFormat="1" applyFill="1" applyBorder="1" applyAlignment="1" applyProtection="1">
      <alignment horizontal="center" vertical="top" wrapText="1" readingOrder="1"/>
      <protection hidden="1"/>
    </xf>
    <xf numFmtId="49" fontId="24" fillId="0" borderId="4" xfId="0" applyNumberFormat="1" applyFont="1" applyFill="1" applyBorder="1" applyAlignment="1" applyProtection="1">
      <alignment horizontal="center" vertical="top" wrapText="1" readingOrder="2"/>
      <protection hidden="1"/>
    </xf>
    <xf numFmtId="164" fontId="22" fillId="11" borderId="11" xfId="0" applyNumberFormat="1" applyFont="1" applyFill="1" applyBorder="1" applyAlignment="1" applyProtection="1">
      <alignment horizontal="center" vertical="center" wrapText="1" readingOrder="2"/>
      <protection hidden="1"/>
    </xf>
    <xf numFmtId="49" fontId="14" fillId="16" borderId="39" xfId="0" applyNumberFormat="1" applyFont="1" applyFill="1" applyBorder="1" applyAlignment="1" applyProtection="1">
      <alignment horizontal="center" vertical="top" readingOrder="2"/>
      <protection hidden="1"/>
    </xf>
    <xf numFmtId="0" fontId="6" fillId="12" borderId="39" xfId="0" applyFont="1" applyFill="1" applyBorder="1" applyAlignment="1" applyProtection="1">
      <alignment horizontal="center" vertical="center" wrapText="1" readingOrder="2"/>
      <protection hidden="1"/>
    </xf>
    <xf numFmtId="49" fontId="7" fillId="16" borderId="28" xfId="0" applyNumberFormat="1" applyFont="1" applyFill="1" applyBorder="1" applyAlignment="1" applyProtection="1">
      <alignment horizontal="right" vertical="top" wrapText="1" readingOrder="2"/>
      <protection hidden="1"/>
    </xf>
    <xf numFmtId="49" fontId="7" fillId="16" borderId="32" xfId="0" applyNumberFormat="1" applyFont="1" applyFill="1" applyBorder="1" applyAlignment="1" applyProtection="1">
      <alignment horizontal="right" vertical="top" wrapText="1" readingOrder="2"/>
      <protection hidden="1"/>
    </xf>
    <xf numFmtId="49" fontId="7" fillId="16" borderId="37" xfId="0" applyNumberFormat="1" applyFont="1" applyFill="1" applyBorder="1" applyAlignment="1" applyProtection="1">
      <alignment horizontal="right" vertical="top" wrapText="1" readingOrder="2"/>
      <protection hidden="1"/>
    </xf>
    <xf numFmtId="0" fontId="0" fillId="0" borderId="19" xfId="0" applyBorder="1" applyAlignment="1">
      <alignment horizontal="right" vertical="top" wrapText="1" readingOrder="2"/>
    </xf>
    <xf numFmtId="49" fontId="14" fillId="11" borderId="15" xfId="0" applyNumberFormat="1" applyFont="1" applyFill="1" applyBorder="1" applyAlignment="1" applyProtection="1">
      <alignment horizontal="center" wrapText="1"/>
      <protection hidden="1"/>
    </xf>
    <xf numFmtId="49" fontId="14" fillId="11" borderId="11" xfId="0" applyNumberFormat="1" applyFont="1" applyFill="1" applyBorder="1" applyAlignment="1" applyProtection="1">
      <alignment horizontal="center" wrapText="1"/>
      <protection hidden="1"/>
    </xf>
    <xf numFmtId="49" fontId="14" fillId="11" borderId="12" xfId="0" applyNumberFormat="1" applyFont="1" applyFill="1" applyBorder="1" applyAlignment="1" applyProtection="1">
      <alignment horizontal="center" wrapText="1"/>
      <protection hidden="1"/>
    </xf>
    <xf numFmtId="49" fontId="15" fillId="11" borderId="36" xfId="0" applyNumberFormat="1" applyFont="1" applyFill="1" applyBorder="1" applyAlignment="1" applyProtection="1">
      <alignment horizontal="center" vertical="top" wrapText="1"/>
      <protection hidden="1"/>
    </xf>
    <xf numFmtId="49" fontId="15" fillId="11" borderId="13" xfId="0" applyNumberFormat="1" applyFont="1" applyFill="1" applyBorder="1" applyAlignment="1" applyProtection="1">
      <alignment horizontal="center" vertical="top" wrapText="1"/>
      <protection hidden="1"/>
    </xf>
    <xf numFmtId="49" fontId="17" fillId="11" borderId="28" xfId="0" applyNumberFormat="1" applyFont="1" applyFill="1" applyBorder="1" applyAlignment="1" applyProtection="1">
      <alignment horizontal="center" vertical="top" wrapText="1"/>
      <protection hidden="1"/>
    </xf>
    <xf numFmtId="49" fontId="17" fillId="11" borderId="32" xfId="0" applyNumberFormat="1" applyFont="1" applyFill="1" applyBorder="1" applyAlignment="1" applyProtection="1">
      <alignment horizontal="center" vertical="top" wrapText="1"/>
      <protection hidden="1"/>
    </xf>
    <xf numFmtId="49" fontId="16" fillId="11" borderId="28" xfId="0" applyNumberFormat="1" applyFont="1" applyFill="1" applyBorder="1" applyAlignment="1" applyProtection="1">
      <alignment horizontal="center" vertical="top" wrapText="1"/>
      <protection hidden="1"/>
    </xf>
    <xf numFmtId="49" fontId="16" fillId="11" borderId="32" xfId="0" applyNumberFormat="1" applyFont="1" applyFill="1" applyBorder="1" applyAlignment="1" applyProtection="1">
      <alignment horizontal="center" vertical="top" wrapText="1"/>
      <protection hidden="1"/>
    </xf>
    <xf numFmtId="49" fontId="16" fillId="11" borderId="33" xfId="0" applyNumberFormat="1" applyFont="1" applyFill="1" applyBorder="1" applyAlignment="1" applyProtection="1">
      <alignment horizontal="center" vertical="top" wrapText="1"/>
      <protection hidden="1"/>
    </xf>
    <xf numFmtId="49" fontId="16" fillId="11" borderId="23" xfId="0" applyNumberFormat="1" applyFont="1" applyFill="1" applyBorder="1" applyAlignment="1" applyProtection="1">
      <alignment horizontal="center" vertical="top" wrapText="1"/>
      <protection hidden="1"/>
    </xf>
    <xf numFmtId="49" fontId="15" fillId="20" borderId="6" xfId="0" applyNumberFormat="1" applyFont="1" applyFill="1" applyBorder="1" applyAlignment="1" applyProtection="1">
      <alignment horizontal="center" vertical="top"/>
      <protection hidden="1"/>
    </xf>
    <xf numFmtId="49" fontId="15" fillId="20" borderId="5" xfId="0" applyNumberFormat="1" applyFont="1" applyFill="1" applyBorder="1" applyAlignment="1" applyProtection="1">
      <alignment horizontal="center" vertical="top"/>
      <protection hidden="1"/>
    </xf>
    <xf numFmtId="49" fontId="18" fillId="21" borderId="36" xfId="0" applyNumberFormat="1" applyFont="1" applyFill="1" applyBorder="1" applyAlignment="1" applyProtection="1">
      <alignment horizontal="center" vertical="top" wrapText="1"/>
      <protection hidden="1"/>
    </xf>
    <xf numFmtId="49" fontId="18" fillId="21" borderId="13" xfId="0" applyNumberFormat="1" applyFont="1" applyFill="1" applyBorder="1" applyAlignment="1" applyProtection="1">
      <alignment horizontal="center" vertical="top" wrapText="1"/>
      <protection hidden="1"/>
    </xf>
    <xf numFmtId="49" fontId="7" fillId="6" borderId="28" xfId="0" applyNumberFormat="1" applyFont="1" applyFill="1" applyBorder="1" applyAlignment="1" applyProtection="1">
      <alignment horizontal="right" vertical="top" wrapText="1" readingOrder="2"/>
      <protection hidden="1"/>
    </xf>
    <xf numFmtId="49" fontId="7" fillId="6" borderId="32" xfId="0" applyNumberFormat="1" applyFont="1" applyFill="1" applyBorder="1" applyAlignment="1" applyProtection="1">
      <alignment horizontal="right" vertical="top" wrapText="1" readingOrder="2"/>
      <protection hidden="1"/>
    </xf>
    <xf numFmtId="49" fontId="18" fillId="21" borderId="31" xfId="0" applyNumberFormat="1" applyFont="1" applyFill="1" applyBorder="1" applyAlignment="1" applyProtection="1">
      <alignment horizontal="center" vertical="top" wrapText="1"/>
      <protection hidden="1"/>
    </xf>
    <xf numFmtId="49" fontId="18" fillId="21" borderId="5" xfId="0" applyNumberFormat="1" applyFont="1" applyFill="1" applyBorder="1" applyAlignment="1" applyProtection="1">
      <alignment horizontal="center" vertical="top" wrapText="1"/>
      <protection hidden="1"/>
    </xf>
    <xf numFmtId="49" fontId="14" fillId="19" borderId="7" xfId="0" applyNumberFormat="1" applyFont="1" applyFill="1" applyBorder="1" applyAlignment="1" applyProtection="1">
      <alignment horizontal="center" vertical="top" readingOrder="2"/>
      <protection hidden="1"/>
    </xf>
    <xf numFmtId="49" fontId="14" fillId="19" borderId="41" xfId="0" applyNumberFormat="1" applyFont="1" applyFill="1" applyBorder="1" applyAlignment="1" applyProtection="1">
      <alignment horizontal="center" vertical="top" readingOrder="2"/>
      <protection hidden="1"/>
    </xf>
    <xf numFmtId="49" fontId="14" fillId="19" borderId="23" xfId="0" applyNumberFormat="1" applyFont="1" applyFill="1" applyBorder="1" applyAlignment="1" applyProtection="1">
      <alignment horizontal="center" vertical="top" readingOrder="2"/>
      <protection hidden="1"/>
    </xf>
    <xf numFmtId="0" fontId="12" fillId="14" borderId="44" xfId="0" applyFont="1" applyFill="1" applyBorder="1" applyAlignment="1">
      <alignment horizontal="center" vertical="center"/>
    </xf>
    <xf numFmtId="0" fontId="12" fillId="14" borderId="45" xfId="0" applyFont="1" applyFill="1" applyBorder="1" applyAlignment="1">
      <alignment horizontal="center" vertical="center"/>
    </xf>
    <xf numFmtId="0" fontId="12" fillId="14" borderId="37" xfId="0" applyFont="1" applyFill="1" applyBorder="1" applyAlignment="1">
      <alignment horizontal="center" vertical="center"/>
    </xf>
    <xf numFmtId="0" fontId="12" fillId="14" borderId="32" xfId="0" applyFont="1" applyFill="1" applyBorder="1" applyAlignment="1">
      <alignment horizontal="center" vertical="center"/>
    </xf>
    <xf numFmtId="0" fontId="6" fillId="18" borderId="37" xfId="0" applyFont="1" applyFill="1" applyBorder="1" applyAlignment="1" applyProtection="1">
      <alignment horizontal="center" vertical="center" wrapText="1" readingOrder="2"/>
      <protection hidden="1"/>
    </xf>
    <xf numFmtId="0" fontId="6" fillId="18" borderId="19" xfId="0" applyFont="1" applyFill="1" applyBorder="1" applyAlignment="1" applyProtection="1">
      <alignment horizontal="center" vertical="center" wrapText="1" readingOrder="2"/>
      <protection hidden="1"/>
    </xf>
    <xf numFmtId="0" fontId="6" fillId="16" borderId="39" xfId="0" applyFont="1" applyFill="1" applyBorder="1" applyAlignment="1" applyProtection="1">
      <alignment horizontal="center" vertical="center" wrapText="1" readingOrder="2"/>
      <protection hidden="1"/>
    </xf>
    <xf numFmtId="0" fontId="6" fillId="16" borderId="10" xfId="0" applyFont="1" applyFill="1" applyBorder="1" applyAlignment="1" applyProtection="1">
      <alignment horizontal="center" vertical="center" wrapText="1" readingOrder="2"/>
      <protection hidden="1"/>
    </xf>
    <xf numFmtId="1" fontId="10" fillId="17" borderId="28" xfId="1" applyNumberFormat="1" applyFont="1" applyFill="1" applyBorder="1" applyAlignment="1" applyProtection="1">
      <alignment horizontal="center" vertical="center" wrapText="1" readingOrder="2"/>
      <protection hidden="1"/>
    </xf>
    <xf numFmtId="1" fontId="10" fillId="17" borderId="19" xfId="1" applyNumberFormat="1" applyFont="1" applyFill="1" applyBorder="1" applyAlignment="1" applyProtection="1">
      <alignment horizontal="center" vertical="center" wrapText="1" readingOrder="2"/>
      <protection hidden="1"/>
    </xf>
    <xf numFmtId="0" fontId="8" fillId="8" borderId="28" xfId="0" applyFont="1" applyFill="1" applyBorder="1" applyAlignment="1" applyProtection="1">
      <alignment horizontal="right" vertical="top" wrapText="1" readingOrder="2"/>
      <protection hidden="1"/>
    </xf>
    <xf numFmtId="0" fontId="8" fillId="8" borderId="32" xfId="0" applyFont="1" applyFill="1" applyBorder="1" applyAlignment="1" applyProtection="1">
      <alignment horizontal="right" vertical="top" wrapText="1" readingOrder="2"/>
      <protection hidden="1"/>
    </xf>
    <xf numFmtId="0" fontId="6" fillId="7" borderId="11" xfId="0" applyNumberFormat="1" applyFont="1" applyFill="1" applyBorder="1" applyAlignment="1" applyProtection="1">
      <alignment horizontal="center" vertical="center" wrapText="1" readingOrder="2"/>
      <protection hidden="1"/>
    </xf>
    <xf numFmtId="0" fontId="6" fillId="7" borderId="21" xfId="0" applyNumberFormat="1" applyFont="1" applyFill="1" applyBorder="1" applyAlignment="1" applyProtection="1">
      <alignment horizontal="center" vertical="center" wrapText="1" readingOrder="2"/>
      <protection hidden="1"/>
    </xf>
    <xf numFmtId="0" fontId="13" fillId="7" borderId="15" xfId="0" applyFont="1" applyFill="1" applyBorder="1" applyAlignment="1" applyProtection="1">
      <alignment horizontal="center" vertical="center" wrapText="1" readingOrder="2"/>
      <protection hidden="1"/>
    </xf>
    <xf numFmtId="0" fontId="13" fillId="7" borderId="38" xfId="0" applyFont="1" applyFill="1" applyBorder="1" applyAlignment="1" applyProtection="1">
      <alignment horizontal="center" vertical="center" wrapText="1" readingOrder="2"/>
      <protection hidden="1"/>
    </xf>
    <xf numFmtId="0" fontId="13" fillId="7" borderId="11" xfId="0" applyFont="1" applyFill="1" applyBorder="1" applyAlignment="1" applyProtection="1">
      <alignment horizontal="center" vertical="center" wrapText="1" readingOrder="2"/>
      <protection hidden="1"/>
    </xf>
    <xf numFmtId="0" fontId="13" fillId="7" borderId="20" xfId="0" applyFont="1" applyFill="1" applyBorder="1" applyAlignment="1" applyProtection="1">
      <alignment horizontal="center" vertical="center" wrapText="1" readingOrder="2"/>
      <protection hidden="1"/>
    </xf>
    <xf numFmtId="0" fontId="6" fillId="7" borderId="15" xfId="0" applyNumberFormat="1" applyFont="1" applyFill="1" applyBorder="1" applyAlignment="1" applyProtection="1">
      <alignment horizontal="center" vertical="center" wrapText="1" readingOrder="2"/>
      <protection hidden="1"/>
    </xf>
    <xf numFmtId="0" fontId="6" fillId="7" borderId="18" xfId="0" applyNumberFormat="1" applyFont="1" applyFill="1" applyBorder="1" applyAlignment="1" applyProtection="1">
      <alignment horizontal="center" vertical="center" wrapText="1" readingOrder="2"/>
      <protection hidden="1"/>
    </xf>
    <xf numFmtId="49" fontId="6" fillId="7" borderId="15" xfId="0" applyNumberFormat="1" applyFont="1" applyFill="1" applyBorder="1" applyAlignment="1" applyProtection="1">
      <alignment horizontal="center" vertical="center" wrapText="1" readingOrder="2"/>
      <protection hidden="1"/>
    </xf>
    <xf numFmtId="49" fontId="6" fillId="7" borderId="17" xfId="0" applyNumberFormat="1" applyFont="1" applyFill="1" applyBorder="1" applyAlignment="1" applyProtection="1">
      <alignment horizontal="center" vertical="center" wrapText="1" readingOrder="2"/>
      <protection hidden="1"/>
    </xf>
    <xf numFmtId="0" fontId="6" fillId="7" borderId="36" xfId="0" applyNumberFormat="1" applyFont="1" applyFill="1" applyBorder="1" applyAlignment="1" applyProtection="1">
      <alignment horizontal="center" vertical="center" wrapText="1" readingOrder="2"/>
      <protection hidden="1"/>
    </xf>
    <xf numFmtId="0" fontId="14" fillId="10" borderId="1" xfId="0" applyFont="1" applyFill="1" applyBorder="1" applyAlignment="1" applyProtection="1">
      <alignment horizontal="center" vertical="center" wrapText="1"/>
    </xf>
    <xf numFmtId="0" fontId="14" fillId="10" borderId="4" xfId="0" applyFont="1" applyFill="1" applyBorder="1" applyAlignment="1" applyProtection="1">
      <alignment horizontal="center" vertical="center" wrapText="1"/>
    </xf>
    <xf numFmtId="0" fontId="3" fillId="10" borderId="29" xfId="0" applyFont="1" applyFill="1" applyBorder="1" applyAlignment="1" applyProtection="1">
      <alignment horizontal="center"/>
    </xf>
    <xf numFmtId="0" fontId="3" fillId="10" borderId="13" xfId="0" applyFont="1" applyFill="1" applyBorder="1" applyAlignment="1" applyProtection="1">
      <alignment horizontal="center"/>
    </xf>
    <xf numFmtId="9" fontId="19" fillId="9" borderId="37" xfId="0" applyNumberFormat="1" applyFont="1" applyFill="1" applyBorder="1" applyAlignment="1" applyProtection="1">
      <alignment horizontal="center" vertical="center"/>
    </xf>
    <xf numFmtId="9" fontId="19" fillId="9" borderId="32" xfId="0" applyNumberFormat="1" applyFont="1" applyFill="1" applyBorder="1" applyAlignment="1" applyProtection="1">
      <alignment horizontal="center" vertical="center"/>
    </xf>
    <xf numFmtId="49" fontId="7" fillId="15" borderId="37" xfId="0" applyNumberFormat="1" applyFont="1" applyFill="1" applyBorder="1" applyAlignment="1" applyProtection="1">
      <alignment horizontal="right" vertical="top" wrapText="1" readingOrder="2"/>
      <protection hidden="1"/>
    </xf>
    <xf numFmtId="0" fontId="0" fillId="15" borderId="19" xfId="0" applyFill="1" applyBorder="1" applyAlignment="1">
      <alignment horizontal="right" vertical="top" wrapText="1" readingOrder="2"/>
    </xf>
    <xf numFmtId="49" fontId="14" fillId="6" borderId="9" xfId="0" applyNumberFormat="1" applyFont="1" applyFill="1" applyBorder="1" applyAlignment="1" applyProtection="1">
      <alignment horizontal="center" vertical="top" wrapText="1" readingOrder="2"/>
      <protection hidden="1"/>
    </xf>
    <xf numFmtId="0" fontId="0" fillId="0" borderId="4" xfId="0" applyBorder="1" applyAlignment="1">
      <alignment horizontal="center" vertical="top" wrapText="1" readingOrder="2"/>
    </xf>
    <xf numFmtId="49" fontId="14" fillId="11" borderId="39" xfId="0" applyNumberFormat="1" applyFont="1" applyFill="1" applyBorder="1" applyAlignment="1" applyProtection="1">
      <alignment horizontal="center" wrapText="1"/>
      <protection hidden="1"/>
    </xf>
    <xf numFmtId="49" fontId="16" fillId="11" borderId="9" xfId="0" applyNumberFormat="1" applyFont="1" applyFill="1" applyBorder="1" applyAlignment="1" applyProtection="1">
      <alignment horizontal="center" vertical="top" wrapText="1" readingOrder="2"/>
      <protection hidden="1"/>
    </xf>
    <xf numFmtId="0" fontId="6" fillId="7" borderId="47" xfId="0" applyNumberFormat="1" applyFont="1" applyFill="1" applyBorder="1" applyAlignment="1" applyProtection="1">
      <alignment horizontal="center" vertical="center" wrapText="1" readingOrder="2"/>
      <protection hidden="1"/>
    </xf>
    <xf numFmtId="0" fontId="6" fillId="7" borderId="46" xfId="0" applyNumberFormat="1" applyFont="1" applyFill="1" applyBorder="1" applyAlignment="1" applyProtection="1">
      <alignment horizontal="center" vertical="center" wrapText="1" readingOrder="2"/>
      <protection hidden="1"/>
    </xf>
    <xf numFmtId="164" fontId="8" fillId="11" borderId="46" xfId="0" applyNumberFormat="1" applyFont="1" applyFill="1" applyBorder="1" applyAlignment="1" applyProtection="1">
      <alignment horizontal="center" vertical="center" wrapText="1" readingOrder="2"/>
      <protection hidden="1"/>
    </xf>
    <xf numFmtId="1" fontId="10" fillId="17" borderId="46" xfId="1" applyNumberFormat="1" applyFont="1" applyFill="1" applyBorder="1" applyAlignment="1" applyProtection="1">
      <alignment horizontal="center" vertical="center" wrapText="1" readingOrder="2"/>
      <protection hidden="1"/>
    </xf>
    <xf numFmtId="0" fontId="12" fillId="14" borderId="46" xfId="0" applyFont="1" applyFill="1" applyBorder="1" applyAlignment="1">
      <alignment horizontal="center" vertical="center"/>
    </xf>
    <xf numFmtId="0" fontId="12" fillId="14" borderId="42" xfId="0" applyFont="1" applyFill="1" applyBorder="1" applyAlignment="1">
      <alignment horizontal="center" vertical="center"/>
    </xf>
    <xf numFmtId="0" fontId="8" fillId="8" borderId="37" xfId="0" applyFont="1" applyFill="1" applyBorder="1" applyAlignment="1" applyProtection="1">
      <alignment horizontal="right" vertical="top" wrapText="1" readingOrder="2"/>
      <protection hidden="1"/>
    </xf>
    <xf numFmtId="164" fontId="22" fillId="11" borderId="46" xfId="0" applyNumberFormat="1" applyFont="1" applyFill="1" applyBorder="1" applyAlignment="1" applyProtection="1">
      <alignment horizontal="center" vertical="center" wrapText="1" readingOrder="2"/>
      <protection hidden="1"/>
    </xf>
    <xf numFmtId="49" fontId="6" fillId="7" borderId="47" xfId="0" applyNumberFormat="1" applyFont="1" applyFill="1" applyBorder="1" applyAlignment="1" applyProtection="1">
      <alignment horizontal="center" vertical="center" wrapText="1" readingOrder="2"/>
      <protection hidden="1"/>
    </xf>
    <xf numFmtId="164" fontId="6" fillId="6" borderId="28" xfId="0" applyNumberFormat="1" applyFont="1" applyFill="1" applyBorder="1" applyAlignment="1" applyProtection="1">
      <alignment horizontal="center" vertical="center" wrapText="1" readingOrder="2"/>
      <protection hidden="1"/>
    </xf>
    <xf numFmtId="0" fontId="0" fillId="0" borderId="32" xfId="0" applyBorder="1" applyAlignment="1">
      <alignment horizontal="center" vertical="center" wrapText="1" readingOrder="2"/>
    </xf>
    <xf numFmtId="0" fontId="6" fillId="12" borderId="45" xfId="0" applyFont="1" applyFill="1" applyBorder="1" applyAlignment="1" applyProtection="1">
      <alignment horizontal="center" vertical="center" wrapText="1" readingOrder="2"/>
      <protection hidden="1"/>
    </xf>
    <xf numFmtId="0" fontId="0" fillId="0" borderId="48" xfId="0" applyBorder="1" applyAlignment="1">
      <alignment horizontal="center" vertical="center" wrapText="1" readingOrder="2"/>
    </xf>
    <xf numFmtId="0" fontId="25" fillId="15" borderId="15" xfId="0" applyFont="1" applyFill="1" applyBorder="1" applyAlignment="1">
      <alignment horizontal="center" vertical="center" wrapText="1"/>
    </xf>
    <xf numFmtId="0" fontId="25" fillId="15" borderId="36" xfId="0" applyFont="1" applyFill="1" applyBorder="1" applyAlignment="1">
      <alignment horizontal="center" vertical="center" wrapText="1"/>
    </xf>
    <xf numFmtId="0" fontId="22" fillId="7" borderId="15" xfId="0" applyNumberFormat="1" applyFont="1" applyFill="1" applyBorder="1" applyAlignment="1" applyProtection="1">
      <alignment horizontal="center" vertical="center" wrapText="1" readingOrder="2"/>
      <protection hidden="1"/>
    </xf>
    <xf numFmtId="0" fontId="22" fillId="7" borderId="18" xfId="0" applyNumberFormat="1" applyFont="1" applyFill="1" applyBorder="1" applyAlignment="1" applyProtection="1">
      <alignment horizontal="center" vertical="center" wrapText="1" readingOrder="2"/>
      <protection hidden="1"/>
    </xf>
    <xf numFmtId="0" fontId="25" fillId="15" borderId="11" xfId="0" applyFont="1" applyFill="1" applyBorder="1" applyAlignment="1">
      <alignment horizontal="center" vertical="center" wrapText="1"/>
    </xf>
    <xf numFmtId="0" fontId="25" fillId="15" borderId="28" xfId="0" applyFont="1" applyFill="1" applyBorder="1" applyAlignment="1">
      <alignment horizontal="center" vertical="center" wrapText="1"/>
    </xf>
    <xf numFmtId="0" fontId="14" fillId="7" borderId="39" xfId="0" applyFont="1" applyFill="1" applyBorder="1" applyAlignment="1" applyProtection="1">
      <alignment horizontal="center" vertical="center" wrapText="1"/>
      <protection hidden="1"/>
    </xf>
    <xf numFmtId="0" fontId="14" fillId="7" borderId="30" xfId="0" applyFont="1" applyFill="1" applyBorder="1" applyAlignment="1" applyProtection="1">
      <alignment horizontal="center" vertical="center" wrapText="1"/>
      <protection hidden="1"/>
    </xf>
    <xf numFmtId="0" fontId="24" fillId="4" borderId="46"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2" fillId="13" borderId="11" xfId="0" applyFont="1" applyFill="1" applyBorder="1" applyAlignment="1" applyProtection="1">
      <alignment horizontal="center" vertical="center" wrapText="1" readingOrder="2"/>
      <protection hidden="1"/>
    </xf>
    <xf numFmtId="1" fontId="26" fillId="2" borderId="21" xfId="1" applyNumberFormat="1" applyFont="1" applyFill="1" applyBorder="1" applyAlignment="1" applyProtection="1">
      <alignment horizontal="center" vertical="center" wrapText="1" readingOrder="2"/>
      <protection hidden="1"/>
    </xf>
    <xf numFmtId="164" fontId="22" fillId="6" borderId="21" xfId="0" applyNumberFormat="1" applyFont="1" applyFill="1" applyBorder="1" applyAlignment="1" applyProtection="1">
      <alignment horizontal="center" vertical="center" wrapText="1" readingOrder="2"/>
      <protection hidden="1"/>
    </xf>
    <xf numFmtId="0" fontId="24" fillId="0" borderId="11" xfId="0" applyFont="1" applyBorder="1" applyAlignment="1">
      <alignment horizontal="center" vertical="center"/>
    </xf>
    <xf numFmtId="0" fontId="24" fillId="0" borderId="21" xfId="0" applyFont="1" applyBorder="1" applyAlignment="1">
      <alignment horizontal="center" vertical="center" wrapText="1"/>
    </xf>
    <xf numFmtId="1" fontId="26" fillId="2" borderId="40" xfId="1" applyNumberFormat="1" applyFont="1" applyFill="1" applyBorder="1" applyAlignment="1" applyProtection="1">
      <alignment horizontal="center" vertical="center" wrapText="1" readingOrder="2"/>
      <protection hidden="1"/>
    </xf>
    <xf numFmtId="0" fontId="24" fillId="0" borderId="44" xfId="0" applyFont="1" applyBorder="1" applyAlignment="1">
      <alignment horizontal="center" vertical="center"/>
    </xf>
    <xf numFmtId="0" fontId="16" fillId="15" borderId="20" xfId="0" applyFont="1" applyFill="1" applyBorder="1" applyAlignment="1">
      <alignment horizontal="center" vertical="center" wrapText="1"/>
    </xf>
    <xf numFmtId="0" fontId="14" fillId="14" borderId="44" xfId="0" applyFont="1" applyFill="1" applyBorder="1" applyAlignment="1">
      <alignment horizontal="center" vertical="center"/>
    </xf>
    <xf numFmtId="0" fontId="14" fillId="14" borderId="42" xfId="0" applyFont="1" applyFill="1" applyBorder="1" applyAlignment="1">
      <alignment horizontal="center" vertical="center"/>
    </xf>
    <xf numFmtId="164" fontId="16" fillId="22" borderId="22" xfId="0" applyNumberFormat="1" applyFont="1" applyFill="1" applyBorder="1" applyAlignment="1">
      <alignment horizontal="center"/>
    </xf>
    <xf numFmtId="0" fontId="16" fillId="22" borderId="14" xfId="0" applyFont="1" applyFill="1" applyBorder="1" applyAlignment="1">
      <alignment horizontal="center"/>
    </xf>
    <xf numFmtId="0" fontId="12" fillId="14" borderId="0" xfId="0" applyFont="1" applyFill="1" applyBorder="1" applyAlignment="1">
      <alignment horizontal="center" vertical="center"/>
    </xf>
    <xf numFmtId="0" fontId="16" fillId="15" borderId="20" xfId="0" applyFont="1" applyFill="1" applyBorder="1" applyAlignment="1">
      <alignment horizontal="center" vertical="center" wrapText="1"/>
    </xf>
    <xf numFmtId="0" fontId="14" fillId="10" borderId="0" xfId="0" applyFont="1" applyFill="1" applyBorder="1" applyAlignment="1" applyProtection="1">
      <alignment horizontal="center" vertical="center" wrapText="1"/>
    </xf>
    <xf numFmtId="0" fontId="14" fillId="5" borderId="42" xfId="0" applyFont="1" applyFill="1" applyBorder="1" applyAlignment="1" applyProtection="1">
      <alignment vertical="center" wrapText="1"/>
    </xf>
    <xf numFmtId="172" fontId="7" fillId="5" borderId="27" xfId="3" applyNumberFormat="1" applyFont="1" applyFill="1" applyBorder="1" applyAlignment="1" applyProtection="1">
      <alignment horizontal="center" wrapText="1"/>
    </xf>
    <xf numFmtId="0" fontId="14" fillId="8" borderId="30" xfId="0" applyFont="1" applyFill="1" applyBorder="1" applyAlignment="1" applyProtection="1">
      <alignment vertical="center" wrapText="1"/>
    </xf>
    <xf numFmtId="0" fontId="0" fillId="0" borderId="45" xfId="0" applyBorder="1" applyAlignment="1">
      <alignment vertical="center" wrapText="1"/>
    </xf>
    <xf numFmtId="175" fontId="7" fillId="5" borderId="27" xfId="1" applyNumberFormat="1" applyFont="1" applyFill="1" applyBorder="1" applyAlignment="1" applyProtection="1">
      <alignment horizontal="center" vertical="center" wrapText="1"/>
    </xf>
    <xf numFmtId="172" fontId="7" fillId="5" borderId="19" xfId="3" applyNumberFormat="1" applyFont="1" applyFill="1" applyBorder="1" applyAlignment="1" applyProtection="1">
      <alignment horizontal="center" wrapText="1"/>
    </xf>
    <xf numFmtId="0" fontId="0" fillId="0" borderId="0" xfId="0" applyBorder="1" applyProtection="1"/>
    <xf numFmtId="0" fontId="3" fillId="10" borderId="0" xfId="0" applyFont="1" applyFill="1" applyBorder="1" applyAlignment="1" applyProtection="1">
      <alignment horizontal="center"/>
    </xf>
    <xf numFmtId="0" fontId="1" fillId="10" borderId="0" xfId="0" applyFont="1" applyFill="1" applyBorder="1" applyAlignment="1" applyProtection="1">
      <alignment horizontal="center" vertical="center" wrapText="1"/>
    </xf>
    <xf numFmtId="0" fontId="3" fillId="10" borderId="0" xfId="0" applyFont="1" applyFill="1" applyBorder="1" applyAlignment="1" applyProtection="1">
      <alignment horizontal="center"/>
    </xf>
    <xf numFmtId="0" fontId="3" fillId="10" borderId="0" xfId="0" applyFont="1" applyFill="1" applyBorder="1" applyProtection="1"/>
    <xf numFmtId="9" fontId="0" fillId="11" borderId="0" xfId="0" applyNumberFormat="1" applyFill="1" applyBorder="1" applyAlignment="1" applyProtection="1">
      <alignment horizontal="center" vertical="center"/>
    </xf>
    <xf numFmtId="0" fontId="4" fillId="11" borderId="0" xfId="0" applyFont="1" applyFill="1" applyBorder="1" applyAlignment="1" applyProtection="1">
      <alignment vertical="center"/>
    </xf>
    <xf numFmtId="2" fontId="4" fillId="11" borderId="0" xfId="0" applyNumberFormat="1" applyFont="1" applyFill="1" applyBorder="1" applyAlignment="1" applyProtection="1">
      <alignment horizontal="center" vertical="center"/>
    </xf>
    <xf numFmtId="9" fontId="5" fillId="9" borderId="0" xfId="0" applyNumberFormat="1" applyFont="1" applyFill="1" applyBorder="1" applyAlignment="1" applyProtection="1">
      <alignment horizontal="center" vertical="center"/>
    </xf>
    <xf numFmtId="0" fontId="5" fillId="9" borderId="0" xfId="0" applyFont="1" applyFill="1" applyBorder="1" applyAlignment="1" applyProtection="1">
      <alignment vertical="center"/>
    </xf>
    <xf numFmtId="2" fontId="5" fillId="9" borderId="0" xfId="0" applyNumberFormat="1" applyFont="1" applyFill="1" applyBorder="1" applyAlignment="1" applyProtection="1">
      <alignment horizontal="center" vertical="center"/>
    </xf>
    <xf numFmtId="9" fontId="19" fillId="9" borderId="0" xfId="0" applyNumberFormat="1" applyFont="1" applyFill="1" applyBorder="1" applyAlignment="1" applyProtection="1">
      <alignment horizontal="center" vertical="center"/>
    </xf>
    <xf numFmtId="2" fontId="19" fillId="9" borderId="0" xfId="0" applyNumberFormat="1" applyFont="1" applyFill="1" applyBorder="1" applyAlignment="1" applyProtection="1">
      <alignment horizontal="center" vertical="center"/>
    </xf>
    <xf numFmtId="0" fontId="7" fillId="0" borderId="0" xfId="0" applyFont="1" applyBorder="1" applyAlignment="1" applyProtection="1">
      <alignment wrapText="1"/>
    </xf>
    <xf numFmtId="0" fontId="14" fillId="10" borderId="0" xfId="0" applyFont="1" applyFill="1" applyBorder="1" applyAlignment="1" applyProtection="1">
      <alignment horizontal="center" vertical="center" wrapText="1"/>
    </xf>
    <xf numFmtId="0" fontId="14" fillId="5" borderId="0" xfId="0" applyFont="1" applyFill="1" applyBorder="1" applyAlignment="1" applyProtection="1">
      <alignment vertical="center" wrapText="1"/>
    </xf>
    <xf numFmtId="9" fontId="7" fillId="5" borderId="0" xfId="1" applyFont="1" applyFill="1" applyBorder="1" applyAlignment="1" applyProtection="1">
      <alignment horizontal="center" vertical="center" wrapText="1"/>
    </xf>
    <xf numFmtId="0" fontId="14" fillId="8" borderId="0" xfId="0" applyFont="1" applyFill="1" applyBorder="1" applyAlignment="1" applyProtection="1">
      <alignment vertical="center" wrapText="1"/>
    </xf>
    <xf numFmtId="2" fontId="14" fillId="8" borderId="0" xfId="0" applyNumberFormat="1" applyFont="1" applyFill="1" applyBorder="1" applyAlignment="1" applyProtection="1">
      <alignment horizontal="center" vertical="center" wrapText="1"/>
    </xf>
  </cellXfs>
  <cellStyles count="4">
    <cellStyle name="Comma" xfId="3" builtinId="3"/>
    <cellStyle name="Normal" xfId="0" builtinId="0"/>
    <cellStyle name="Percent" xfId="1" builtinId="5"/>
    <cellStyle name="היפר-קישור" xfId="2" builtinId="8"/>
  </cellStyles>
  <dxfs count="548">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4"/>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14" sqref="B14:C14"/>
    </sheetView>
  </sheetViews>
  <sheetFormatPr defaultColWidth="9" defaultRowHeight="13.8" x14ac:dyDescent="0.25"/>
  <cols>
    <col min="1" max="1" width="11.796875" style="17" customWidth="1"/>
    <col min="2" max="2" width="10" style="18" customWidth="1"/>
    <col min="3" max="3" width="56.3984375" style="17" customWidth="1"/>
    <col min="4" max="10" width="11.3984375" style="14" customWidth="1"/>
    <col min="11" max="16384" width="9" style="14"/>
  </cols>
  <sheetData>
    <row r="1" spans="1:10" s="52" customFormat="1" ht="19.2" x14ac:dyDescent="0.25">
      <c r="A1" s="73" t="s">
        <v>0</v>
      </c>
      <c r="B1" s="76" t="s">
        <v>1</v>
      </c>
      <c r="C1" s="77"/>
      <c r="D1" s="51">
        <v>1</v>
      </c>
      <c r="E1" s="51">
        <v>2</v>
      </c>
      <c r="F1" s="51">
        <v>3</v>
      </c>
      <c r="G1" s="51">
        <v>4</v>
      </c>
      <c r="H1" s="51">
        <v>5</v>
      </c>
      <c r="I1" s="51">
        <v>6</v>
      </c>
      <c r="J1" s="51">
        <v>7</v>
      </c>
    </row>
    <row r="2" spans="1:10" s="50" customFormat="1" ht="18" x14ac:dyDescent="0.25">
      <c r="A2" s="74"/>
      <c r="B2" s="78" t="s">
        <v>17</v>
      </c>
      <c r="C2" s="79"/>
      <c r="D2" s="49"/>
      <c r="E2" s="49"/>
      <c r="F2" s="49"/>
      <c r="G2" s="49"/>
      <c r="H2" s="49"/>
      <c r="I2" s="49"/>
      <c r="J2" s="49"/>
    </row>
    <row r="3" spans="1:10" s="50" customFormat="1" ht="18" x14ac:dyDescent="0.25">
      <c r="A3" s="74"/>
      <c r="B3" s="78" t="s">
        <v>18</v>
      </c>
      <c r="C3" s="79"/>
      <c r="D3" s="49"/>
      <c r="E3" s="49"/>
      <c r="F3" s="49"/>
      <c r="G3" s="49"/>
      <c r="H3" s="49"/>
      <c r="I3" s="49"/>
      <c r="J3" s="49"/>
    </row>
    <row r="4" spans="1:10" s="50" customFormat="1" ht="30.6" customHeight="1" x14ac:dyDescent="0.25">
      <c r="A4" s="74"/>
      <c r="B4" s="80" t="s">
        <v>21</v>
      </c>
      <c r="C4" s="81"/>
      <c r="D4" s="49"/>
      <c r="E4" s="49"/>
      <c r="F4" s="49"/>
      <c r="G4" s="49"/>
      <c r="H4" s="49"/>
      <c r="I4" s="49"/>
      <c r="J4" s="49"/>
    </row>
    <row r="5" spans="1:10" s="50" customFormat="1" x14ac:dyDescent="0.25">
      <c r="A5" s="74"/>
      <c r="B5" s="80" t="s">
        <v>12</v>
      </c>
      <c r="C5" s="81"/>
      <c r="D5" s="49"/>
      <c r="E5" s="49"/>
      <c r="F5" s="49"/>
      <c r="G5" s="49"/>
      <c r="H5" s="49"/>
      <c r="I5" s="49"/>
      <c r="J5" s="49"/>
    </row>
    <row r="6" spans="1:10" s="50" customFormat="1" ht="14.4" thickBot="1" x14ac:dyDescent="0.3">
      <c r="A6" s="128"/>
      <c r="B6" s="82" t="s">
        <v>25</v>
      </c>
      <c r="C6" s="83"/>
      <c r="D6" s="129"/>
      <c r="E6" s="129"/>
      <c r="F6" s="129"/>
      <c r="G6" s="129"/>
      <c r="H6" s="129"/>
      <c r="I6" s="129"/>
      <c r="J6" s="129"/>
    </row>
    <row r="7" spans="1:10" s="50" customFormat="1" ht="14.4" thickBot="1" x14ac:dyDescent="0.3">
      <c r="A7" s="75"/>
      <c r="B7" s="82" t="s">
        <v>99</v>
      </c>
      <c r="C7" s="83"/>
      <c r="D7" s="53"/>
      <c r="E7" s="53"/>
      <c r="F7" s="53"/>
      <c r="G7" s="53"/>
      <c r="H7" s="53"/>
      <c r="I7" s="53"/>
      <c r="J7" s="64"/>
    </row>
    <row r="8" spans="1:10" ht="34.200000000000003" thickBot="1" x14ac:dyDescent="0.3">
      <c r="A8" s="22" t="s">
        <v>45</v>
      </c>
      <c r="B8" s="84" t="s">
        <v>27</v>
      </c>
      <c r="C8" s="85"/>
      <c r="D8" s="27" t="str">
        <f t="array" ref="D8">IF(OR(D9="פסילה",D14="פסילה",D16="פסילה"),"פסילה",IF(OR(D9="נדרשת השלמה",D14="נדרשת השלמה",D16="נדרשת השלמה"),"נדרשת השלמה","עמידה בדרישות"))</f>
        <v>נדרשת השלמה</v>
      </c>
      <c r="E8" s="27" t="str">
        <f t="array" ref="E8">IF(OR(E9="פסילה",E14="פסילה",E16="פסילה"),"פסילה",IF(OR(E9="נדרשת השלמה",E14="נדרשת השלמה",E16="נדרשת השלמה"),"נדרשת השלמה","עמידה בדרישות"))</f>
        <v>נדרשת השלמה</v>
      </c>
      <c r="F8" s="27" t="str">
        <f t="array" ref="F8">IF(OR(F9="פסילה",F14="פסילה",F16="פסילה"),"פסילה",IF(OR(F9="נדרשת השלמה",F14="נדרשת השלמה",F16="נדרשת השלמה"),"נדרשת השלמה","עמידה בדרישות"))</f>
        <v>נדרשת השלמה</v>
      </c>
      <c r="G8" s="27" t="str">
        <f t="array" ref="G8">IF(OR(G9="פסילה",G14="פסילה",G16="פסילה"),"פסילה",IF(OR(G9="נדרשת השלמה",G14="נדרשת השלמה",G16="נדרשת השלמה"),"נדרשת השלמה","עמידה בדרישות"))</f>
        <v>נדרשת השלמה</v>
      </c>
      <c r="H8" s="27" t="str">
        <f t="array" ref="H8">IF(OR(H9="פסילה",H14="פסילה",H16="פסילה"),"פסילה",IF(OR(H9="נדרשת השלמה",H14="נדרשת השלמה",H16="נדרשת השלמה"),"נדרשת השלמה","עמידה בדרישות"))</f>
        <v>נדרשת השלמה</v>
      </c>
      <c r="I8" s="27" t="str">
        <f t="array" ref="I8">IF(OR(I9="פסילה",I14="פסילה",I16="פסילה"),"פסילה",IF(OR(I9="נדרשת השלמה",I14="נדרשת השלמה",I16="נדרשת השלמה"),"נדרשת השלמה","עמידה בדרישות"))</f>
        <v>נדרשת השלמה</v>
      </c>
      <c r="J8" s="27" t="str">
        <f t="array" ref="J8">IF(OR(J9="פסילה",J14="פסילה",J16="פסילה"),"פסילה",IF(OR(J9="נדרשת השלמה",J14="נדרשת השלמה",J16="נדרשת השלמה"),"נדרשת השלמה","עמידה בדרישות"))</f>
        <v>נדרשת השלמה</v>
      </c>
    </row>
    <row r="9" spans="1:10" s="19" customFormat="1" ht="33.6" x14ac:dyDescent="0.25">
      <c r="A9" s="24" t="s">
        <v>46</v>
      </c>
      <c r="B9" s="86" t="s">
        <v>33</v>
      </c>
      <c r="C9" s="87"/>
      <c r="D9" s="27" t="str">
        <f t="array" ref="D9">IF(SUM(LEN(D10:D13)-LEN(SUBSTITUTE(D10:D13,"V","")))+SUM(LEN(D10:D13)-LEN(SUBSTITUTE(D10:D13,"ל.ר.","")))/LEN("ל.ר.")=4,"עמידה בדרישות",IF(SUM(LEN(D10:D13)-LEN(SUBSTITUTE(D10:D13,"X","")))&gt;0,"פסילה","נדרשת השלמה"))</f>
        <v>נדרשת השלמה</v>
      </c>
      <c r="E9" s="27" t="str">
        <f t="array" ref="E9">IF(SUM(LEN(E10:E13)-LEN(SUBSTITUTE(E10:E13,"V","")))+SUM(LEN(E10:E13)-LEN(SUBSTITUTE(E10:E13,"ל.ר.","")))/LEN("ל.ר.")=4,"עמידה בדרישות",IF(SUM(LEN(E10:E13)-LEN(SUBSTITUTE(E10:E13,"X","")))&gt;0,"פסילה","נדרשת השלמה"))</f>
        <v>נדרשת השלמה</v>
      </c>
      <c r="F9" s="27" t="str">
        <f t="array" ref="F9">IF(SUM(LEN(F10:F13)-LEN(SUBSTITUTE(F10:F13,"V","")))+SUM(LEN(F10:F13)-LEN(SUBSTITUTE(F10:F13,"ל.ר.","")))/LEN("ל.ר.")=4,"עמידה בדרישות",IF(SUM(LEN(F10:F13)-LEN(SUBSTITUTE(F10:F13,"X","")))&gt;0,"פסילה","נדרשת השלמה"))</f>
        <v>נדרשת השלמה</v>
      </c>
      <c r="G9" s="27" t="str">
        <f t="array" ref="G9">IF(SUM(LEN(G10:G13)-LEN(SUBSTITUTE(G10:G13,"V","")))+SUM(LEN(G10:G13)-LEN(SUBSTITUTE(G10:G13,"ל.ר.","")))/LEN("ל.ר.")=4,"עמידה בדרישות",IF(SUM(LEN(G10:G13)-LEN(SUBSTITUTE(G10:G13,"X","")))&gt;0,"פסילה","נדרשת השלמה"))</f>
        <v>נדרשת השלמה</v>
      </c>
      <c r="H9" s="27" t="str">
        <f t="array" ref="H9">IF(SUM(LEN(H10:H13)-LEN(SUBSTITUTE(H10:H13,"V","")))+SUM(LEN(H10:H13)-LEN(SUBSTITUTE(H10:H13,"ל.ר.","")))/LEN("ל.ר.")=4,"עמידה בדרישות",IF(SUM(LEN(H10:H13)-LEN(SUBSTITUTE(H10:H13,"X","")))&gt;0,"פסילה","נדרשת השלמה"))</f>
        <v>נדרשת השלמה</v>
      </c>
      <c r="I9" s="27" t="str">
        <f t="array" ref="I9">IF(SUM(LEN(I10:I13)-LEN(SUBSTITUTE(I10:I13,"V","")))+SUM(LEN(I10:I13)-LEN(SUBSTITUTE(I10:I13,"ל.ר.","")))/LEN("ל.ר.")=4,"עמידה בדרישות",IF(SUM(LEN(I10:I13)-LEN(SUBSTITUTE(I10:I13,"X","")))&gt;0,"פסילה","נדרשת השלמה"))</f>
        <v>נדרשת השלמה</v>
      </c>
      <c r="J9" s="27" t="str">
        <f t="array" ref="J9">IF(SUM(LEN(J10:J13)-LEN(SUBSTITUTE(J10:J13,"V","")))+SUM(LEN(J10:J13)-LEN(SUBSTITUTE(J10:J13,"ל.ר.","")))/LEN("ל.ר.")=4,"עמידה בדרישות",IF(SUM(LEN(J10:J13)-LEN(SUBSTITUTE(J10:J13,"X","")))&gt;0,"פסילה","נדרשת השלמה"))</f>
        <v>נדרשת השלמה</v>
      </c>
    </row>
    <row r="10" spans="1:10" s="19" customFormat="1" ht="24.6" customHeight="1" x14ac:dyDescent="0.25">
      <c r="A10" s="25" t="s">
        <v>47</v>
      </c>
      <c r="B10" s="88" t="s">
        <v>51</v>
      </c>
      <c r="C10" s="89"/>
      <c r="D10" s="20"/>
      <c r="E10" s="20"/>
      <c r="F10" s="20"/>
      <c r="G10" s="20"/>
      <c r="H10" s="20"/>
      <c r="I10" s="20"/>
      <c r="J10" s="20"/>
    </row>
    <row r="11" spans="1:10" s="19" customFormat="1" ht="40.200000000000003" customHeight="1" x14ac:dyDescent="0.25">
      <c r="A11" s="25" t="s">
        <v>48</v>
      </c>
      <c r="B11" s="88" t="s">
        <v>52</v>
      </c>
      <c r="C11" s="89"/>
      <c r="D11" s="58"/>
      <c r="E11" s="58"/>
      <c r="F11" s="58"/>
      <c r="G11" s="58"/>
      <c r="H11" s="58"/>
      <c r="I11" s="58"/>
      <c r="J11" s="58"/>
    </row>
    <row r="12" spans="1:10" s="19" customFormat="1" ht="33.6" customHeight="1" x14ac:dyDescent="0.25">
      <c r="A12" s="25" t="s">
        <v>49</v>
      </c>
      <c r="B12" s="88" t="s">
        <v>37</v>
      </c>
      <c r="C12" s="89"/>
      <c r="D12" s="58"/>
      <c r="E12" s="58"/>
      <c r="F12" s="58"/>
      <c r="G12" s="58"/>
      <c r="H12" s="58"/>
      <c r="I12" s="58"/>
      <c r="J12" s="58"/>
    </row>
    <row r="13" spans="1:10" s="19" customFormat="1" ht="78.599999999999994" customHeight="1" thickBot="1" x14ac:dyDescent="0.3">
      <c r="A13" s="25" t="s">
        <v>50</v>
      </c>
      <c r="B13" s="88" t="s">
        <v>38</v>
      </c>
      <c r="C13" s="89"/>
      <c r="D13" s="58"/>
      <c r="E13" s="58"/>
      <c r="F13" s="58"/>
      <c r="G13" s="58"/>
      <c r="H13" s="58"/>
      <c r="I13" s="58"/>
      <c r="J13" s="58"/>
    </row>
    <row r="14" spans="1:10" s="19" customFormat="1" ht="37.799999999999997" customHeight="1" thickBot="1" x14ac:dyDescent="0.3">
      <c r="A14" s="23" t="s">
        <v>54</v>
      </c>
      <c r="B14" s="90" t="s">
        <v>53</v>
      </c>
      <c r="C14" s="91"/>
      <c r="D14" s="27" t="str">
        <f t="array" ref="D14">IF(SUM(LEN(D15)-LEN(SUBSTITUTE(D15,"V","")))+SUM(LEN(D15)-LEN(SUBSTITUTE(D15,"ל.ר.","")))/LEN("ל.ר.")=1,"עמידה בדרישות",IF(SUM(LEN(D15)-LEN(SUBSTITUTE(D15,"X","")))&gt;0,"פסילה","נדרשת השלמה"))</f>
        <v>נדרשת השלמה</v>
      </c>
      <c r="E14" s="27" t="str">
        <f t="array" ref="E14">IF(SUM(LEN(E15)-LEN(SUBSTITUTE(E15,"V","")))+SUM(LEN(E15)-LEN(SUBSTITUTE(E15,"ל.ר.","")))/LEN("ל.ר.")=1,"עמידה בדרישות",IF(SUM(LEN(E15)-LEN(SUBSTITUTE(E15,"X","")))&gt;0,"פסילה","נדרשת השלמה"))</f>
        <v>נדרשת השלמה</v>
      </c>
      <c r="F14" s="27" t="str">
        <f t="array" ref="F14">IF(SUM(LEN(F15)-LEN(SUBSTITUTE(F15,"V","")))+SUM(LEN(F15)-LEN(SUBSTITUTE(F15,"ל.ר.","")))/LEN("ל.ר.")=1,"עמידה בדרישות",IF(SUM(LEN(F15)-LEN(SUBSTITUTE(F15,"X","")))&gt;0,"פסילה","נדרשת השלמה"))</f>
        <v>נדרשת השלמה</v>
      </c>
      <c r="G14" s="27" t="str">
        <f t="array" ref="G14">IF(SUM(LEN(G15)-LEN(SUBSTITUTE(G15,"V","")))+SUM(LEN(G15)-LEN(SUBSTITUTE(G15,"ל.ר.","")))/LEN("ל.ר.")=1,"עמידה בדרישות",IF(SUM(LEN(G15)-LEN(SUBSTITUTE(G15,"X","")))&gt;0,"פסילה","נדרשת השלמה"))</f>
        <v>נדרשת השלמה</v>
      </c>
      <c r="H14" s="27" t="str">
        <f t="array" ref="H14">IF(SUM(LEN(H15)-LEN(SUBSTITUTE(H15,"V","")))+SUM(LEN(H15)-LEN(SUBSTITUTE(H15,"ל.ר.","")))/LEN("ל.ר.")=1,"עמידה בדרישות",IF(SUM(LEN(H15)-LEN(SUBSTITUTE(H15,"X","")))&gt;0,"פסילה","נדרשת השלמה"))</f>
        <v>נדרשת השלמה</v>
      </c>
      <c r="I14" s="27" t="str">
        <f t="array" ref="I14">IF(SUM(LEN(I15)-LEN(SUBSTITUTE(I15,"V","")))+SUM(LEN(I15)-LEN(SUBSTITUTE(I15,"ל.ר.","")))/LEN("ל.ר.")=1,"עמידה בדרישות",IF(SUM(LEN(I15)-LEN(SUBSTITUTE(I15,"X","")))&gt;0,"פסילה","נדרשת השלמה"))</f>
        <v>נדרשת השלמה</v>
      </c>
      <c r="J14" s="27" t="str">
        <f t="array" ref="J14">IF(SUM(LEN(J15)-LEN(SUBSTITUTE(J15,"V","")))+SUM(LEN(J15)-LEN(SUBSTITUTE(J15,"ל.ר.","")))/LEN("ל.ר.")=1,"עמידה בדרישות",IF(SUM(LEN(J15)-LEN(SUBSTITUTE(J15,"X","")))&gt;0,"פסילה","נדרשת השלמה"))</f>
        <v>נדרשת השלמה</v>
      </c>
    </row>
    <row r="15" spans="1:10" s="19" customFormat="1" ht="85.2" customHeight="1" thickBot="1" x14ac:dyDescent="0.3">
      <c r="A15" s="25"/>
      <c r="B15" s="88" t="s">
        <v>56</v>
      </c>
      <c r="C15" s="89"/>
      <c r="D15" s="27"/>
      <c r="E15" s="27"/>
      <c r="F15" s="27"/>
      <c r="G15" s="27"/>
      <c r="H15" s="27"/>
      <c r="I15" s="27"/>
      <c r="J15" s="27"/>
    </row>
    <row r="16" spans="1:10" s="16" customFormat="1" ht="34.200000000000003" thickBot="1" x14ac:dyDescent="0.3">
      <c r="A16" s="23" t="s">
        <v>55</v>
      </c>
      <c r="B16" s="90" t="s">
        <v>57</v>
      </c>
      <c r="C16" s="91"/>
      <c r="D16" s="27" t="str">
        <f t="array" ref="D16">IF(SUM(LEN(D17:D20)-LEN(SUBSTITUTE(D17:D20,"V","")))+SUM(LEN(D17:D20)-LEN(SUBSTITUTE(D17:D20,"ל.ר.","")))/LEN("ל.ר.")=4,"עמידה בדרישות",IF(SUM(LEN(D17:D20)-LEN(SUBSTITUTE(D17:D20,"X","")))&gt;0,"פסילה","נדרשת השלמה"))</f>
        <v>נדרשת השלמה</v>
      </c>
      <c r="E16" s="27" t="str">
        <f t="array" ref="E16">IF(SUM(LEN(E17:E20)-LEN(SUBSTITUTE(E17:E20,"V","")))+SUM(LEN(E17:E20)-LEN(SUBSTITUTE(E17:E20,"ל.ר.","")))/LEN("ל.ר.")=4,"עמידה בדרישות",IF(SUM(LEN(E17:E20)-LEN(SUBSTITUTE(E17:E20,"X","")))&gt;0,"פסילה","נדרשת השלמה"))</f>
        <v>נדרשת השלמה</v>
      </c>
      <c r="F16" s="27" t="str">
        <f t="array" ref="F16">IF(SUM(LEN(F17:F20)-LEN(SUBSTITUTE(F17:F20,"V","")))+SUM(LEN(F17:F20)-LEN(SUBSTITUTE(F17:F20,"ל.ר.","")))/LEN("ל.ר.")=4,"עמידה בדרישות",IF(SUM(LEN(F17:F20)-LEN(SUBSTITUTE(F17:F20,"X","")))&gt;0,"פסילה","נדרשת השלמה"))</f>
        <v>נדרשת השלמה</v>
      </c>
      <c r="G16" s="27" t="str">
        <f t="array" ref="G16">IF(SUM(LEN(G17:G20)-LEN(SUBSTITUTE(G17:G20,"V","")))+SUM(LEN(G17:G20)-LEN(SUBSTITUTE(G17:G20,"ל.ר.","")))/LEN("ל.ר.")=4,"עמידה בדרישות",IF(SUM(LEN(G17:G20)-LEN(SUBSTITUTE(G17:G20,"X","")))&gt;0,"פסילה","נדרשת השלמה"))</f>
        <v>נדרשת השלמה</v>
      </c>
      <c r="H16" s="27" t="str">
        <f t="array" ref="H16">IF(SUM(LEN(H17:H20)-LEN(SUBSTITUTE(H17:H20,"V","")))+SUM(LEN(H17:H20)-LEN(SUBSTITUTE(H17:H20,"ל.ר.","")))/LEN("ל.ר.")=4,"עמידה בדרישות",IF(SUM(LEN(H17:H20)-LEN(SUBSTITUTE(H17:H20,"X","")))&gt;0,"פסילה","נדרשת השלמה"))</f>
        <v>נדרשת השלמה</v>
      </c>
      <c r="I16" s="27" t="str">
        <f t="array" ref="I16">IF(SUM(LEN(I17:I20)-LEN(SUBSTITUTE(I17:I20,"V","")))+SUM(LEN(I17:I20)-LEN(SUBSTITUTE(I17:I20,"ל.ר.","")))/LEN("ל.ר.")=4,"עמידה בדרישות",IF(SUM(LEN(I17:I20)-LEN(SUBSTITUTE(I17:I20,"X","")))&gt;0,"פסילה","נדרשת השלמה"))</f>
        <v>נדרשת השלמה</v>
      </c>
      <c r="J16" s="27" t="str">
        <f t="array" ref="J16">IF(SUM(LEN(J17:J20)-LEN(SUBSTITUTE(J17:J20,"V","")))+SUM(LEN(J17:J20)-LEN(SUBSTITUTE(J17:J20,"ל.ר.","")))/LEN("ל.ר.")=4,"עמידה בדרישות",IF(SUM(LEN(J17:J20)-LEN(SUBSTITUTE(J17:J20,"X","")))&gt;0,"פסילה","נדרשת השלמה"))</f>
        <v>נדרשת השלמה</v>
      </c>
    </row>
    <row r="17" spans="1:10" s="15" customFormat="1" ht="24.6" customHeight="1" x14ac:dyDescent="0.25">
      <c r="A17" s="25" t="s">
        <v>58</v>
      </c>
      <c r="B17" s="88" t="s">
        <v>60</v>
      </c>
      <c r="C17" s="89"/>
      <c r="D17" s="20"/>
      <c r="E17" s="20"/>
      <c r="F17" s="20"/>
      <c r="G17" s="20"/>
      <c r="H17" s="20"/>
      <c r="I17" s="20"/>
      <c r="J17" s="20"/>
    </row>
    <row r="18" spans="1:10" s="15" customFormat="1" ht="39" customHeight="1" x14ac:dyDescent="0.25">
      <c r="A18" s="126" t="s">
        <v>64</v>
      </c>
      <c r="B18" s="124" t="s">
        <v>61</v>
      </c>
      <c r="C18" s="125"/>
      <c r="D18" s="20"/>
      <c r="E18" s="20"/>
      <c r="F18" s="20"/>
      <c r="G18" s="20"/>
      <c r="H18" s="20"/>
      <c r="I18" s="20"/>
      <c r="J18" s="20"/>
    </row>
    <row r="19" spans="1:10" s="15" customFormat="1" ht="22.8" customHeight="1" x14ac:dyDescent="0.25">
      <c r="A19" s="127"/>
      <c r="B19" s="124" t="s">
        <v>62</v>
      </c>
      <c r="C19" s="125"/>
      <c r="D19" s="20"/>
      <c r="E19" s="20"/>
      <c r="F19" s="20"/>
      <c r="G19" s="20"/>
      <c r="H19" s="20"/>
      <c r="I19" s="20"/>
      <c r="J19" s="20"/>
    </row>
    <row r="20" spans="1:10" s="15" customFormat="1" ht="30.6" customHeight="1" thickBot="1" x14ac:dyDescent="0.3">
      <c r="A20" s="25" t="s">
        <v>59</v>
      </c>
      <c r="B20" s="88" t="s">
        <v>63</v>
      </c>
      <c r="C20" s="89"/>
      <c r="D20" s="20"/>
      <c r="E20" s="20"/>
      <c r="F20" s="20"/>
      <c r="G20" s="20"/>
      <c r="H20" s="20"/>
      <c r="I20" s="20"/>
      <c r="J20" s="20"/>
    </row>
    <row r="21" spans="1:10" s="16" customFormat="1" ht="34.200000000000003" thickBot="1" x14ac:dyDescent="0.3">
      <c r="A21" s="22" t="s">
        <v>26</v>
      </c>
      <c r="B21" s="84" t="s">
        <v>2</v>
      </c>
      <c r="C21" s="85"/>
      <c r="D21" s="27" t="str">
        <f t="array" ref="D21">IF(SUM(LEN(D22:D43)-LEN(SUBSTITUTE(D22:D43,"V","")))+SUM(LEN(D22:D43)-LEN(SUBSTITUTE(D22:D43,"ל.ר.","")))/LEN("ל.ר.")=22,"עמידה בדרישות",IF(SUM(LEN(D22:D43)-LEN(SUBSTITUTE(D22:D43,"X","")))&gt;0,"פסילה","נדרשת השלמה"))</f>
        <v>נדרשת השלמה</v>
      </c>
      <c r="E21" s="27" t="str">
        <f t="array" ref="E21">IF(SUM(LEN(E22:E43)-LEN(SUBSTITUTE(E22:E43,"V","")))+SUM(LEN(E22:E43)-LEN(SUBSTITUTE(E22:E43,"ל.ר.","")))/LEN("ל.ר.")=22,"עמידה בדרישות",IF(SUM(LEN(E22:E43)-LEN(SUBSTITUTE(E22:E43,"X","")))&gt;0,"פסילה","נדרשת השלמה"))</f>
        <v>נדרשת השלמה</v>
      </c>
      <c r="F21" s="27" t="str">
        <f t="array" ref="F21">IF(SUM(LEN(F22:F43)-LEN(SUBSTITUTE(F22:F43,"V","")))+SUM(LEN(F22:F43)-LEN(SUBSTITUTE(F22:F43,"ל.ר.","")))/LEN("ל.ר.")=22,"עמידה בדרישות",IF(SUM(LEN(F22:F43)-LEN(SUBSTITUTE(F22:F43,"X","")))&gt;0,"פסילה","נדרשת השלמה"))</f>
        <v>נדרשת השלמה</v>
      </c>
      <c r="G21" s="27" t="str">
        <f t="array" ref="G21">IF(SUM(LEN(G22:G43)-LEN(SUBSTITUTE(G22:G43,"V","")))+SUM(LEN(G22:G43)-LEN(SUBSTITUTE(G22:G43,"ל.ר.","")))/LEN("ל.ר.")=22,"עמידה בדרישות",IF(SUM(LEN(G22:G43)-LEN(SUBSTITUTE(G22:G43,"X","")))&gt;0,"פסילה","נדרשת השלמה"))</f>
        <v>נדרשת השלמה</v>
      </c>
      <c r="H21" s="27" t="str">
        <f t="array" ref="H21">IF(SUM(LEN(H22:H43)-LEN(SUBSTITUTE(H22:H43,"V","")))+SUM(LEN(H22:H43)-LEN(SUBSTITUTE(H22:H43,"ל.ר.","")))/LEN("ל.ר.")=22,"עמידה בדרישות",IF(SUM(LEN(H22:H43)-LEN(SUBSTITUTE(H22:H43,"X","")))&gt;0,"פסילה","נדרשת השלמה"))</f>
        <v>נדרשת השלמה</v>
      </c>
      <c r="I21" s="27" t="str">
        <f t="array" ref="I21">IF(SUM(LEN(I22:I43)-LEN(SUBSTITUTE(I22:I43,"V","")))+SUM(LEN(I22:I43)-LEN(SUBSTITUTE(I22:I43,"ל.ר.","")))/LEN("ל.ר.")=22,"עמידה בדרישות",IF(SUM(LEN(I22:I43)-LEN(SUBSTITUTE(I22:I43,"X","")))&gt;0,"פסילה","נדרשת השלמה"))</f>
        <v>נדרשת השלמה</v>
      </c>
      <c r="J21" s="27" t="str">
        <f t="array" ref="J21">IF(SUM(LEN(J22:J43)-LEN(SUBSTITUTE(J22:J43,"V","")))+SUM(LEN(J22:J43)-LEN(SUBSTITUTE(J22:J43,"ל.ר.","")))/LEN("ל.ר.")=22,"עמידה בדרישות",IF(SUM(LEN(J22:J43)-LEN(SUBSTITUTE(J22:J43,"X","")))&gt;0,"פסילה","נדרשת השלמה"))</f>
        <v>נדרשת השלמה</v>
      </c>
    </row>
    <row r="22" spans="1:10" s="16" customFormat="1" ht="22.2" customHeight="1" x14ac:dyDescent="0.25">
      <c r="A22" s="67" t="s">
        <v>28</v>
      </c>
      <c r="B22" s="69" t="s">
        <v>34</v>
      </c>
      <c r="C22" s="70"/>
      <c r="D22" s="21"/>
      <c r="E22" s="21"/>
      <c r="F22" s="21"/>
      <c r="G22" s="21"/>
      <c r="H22" s="21"/>
      <c r="I22" s="21"/>
      <c r="J22" s="21"/>
    </row>
    <row r="23" spans="1:10" s="16" customFormat="1" ht="33" customHeight="1" x14ac:dyDescent="0.25">
      <c r="A23" s="26" t="s">
        <v>29</v>
      </c>
      <c r="B23" s="69" t="s">
        <v>81</v>
      </c>
      <c r="C23" s="70"/>
      <c r="D23" s="21"/>
      <c r="E23" s="21"/>
      <c r="F23" s="21"/>
      <c r="G23" s="21"/>
      <c r="H23" s="21"/>
      <c r="I23" s="21"/>
      <c r="J23" s="21"/>
    </row>
    <row r="24" spans="1:10" s="16" customFormat="1" ht="66.599999999999994" customHeight="1" x14ac:dyDescent="0.25">
      <c r="A24" s="67" t="s">
        <v>65</v>
      </c>
      <c r="B24" s="69" t="s">
        <v>82</v>
      </c>
      <c r="C24" s="70"/>
      <c r="D24" s="21"/>
      <c r="E24" s="21"/>
      <c r="F24" s="21"/>
      <c r="G24" s="21"/>
      <c r="H24" s="21"/>
      <c r="I24" s="21"/>
      <c r="J24" s="21"/>
    </row>
    <row r="25" spans="1:10" s="16" customFormat="1" ht="39" customHeight="1" x14ac:dyDescent="0.25">
      <c r="A25" s="26" t="s">
        <v>66</v>
      </c>
      <c r="B25" s="69" t="s">
        <v>83</v>
      </c>
      <c r="C25" s="70"/>
      <c r="D25" s="21"/>
      <c r="E25" s="65"/>
      <c r="F25" s="21"/>
      <c r="G25" s="21"/>
      <c r="H25" s="21"/>
      <c r="I25" s="21"/>
      <c r="J25" s="21"/>
    </row>
    <row r="26" spans="1:10" s="16" customFormat="1" ht="38.4" customHeight="1" x14ac:dyDescent="0.25">
      <c r="A26" s="67" t="s">
        <v>67</v>
      </c>
      <c r="B26" s="71" t="s">
        <v>84</v>
      </c>
      <c r="C26" s="72"/>
      <c r="D26" s="21"/>
      <c r="E26" s="21"/>
      <c r="F26" s="21"/>
      <c r="G26" s="21"/>
      <c r="H26" s="21"/>
      <c r="I26" s="21"/>
      <c r="J26" s="21"/>
    </row>
    <row r="27" spans="1:10" s="16" customFormat="1" ht="36" customHeight="1" x14ac:dyDescent="0.25">
      <c r="A27" s="26" t="s">
        <v>68</v>
      </c>
      <c r="B27" s="71" t="s">
        <v>39</v>
      </c>
      <c r="C27" s="72"/>
      <c r="D27" s="21"/>
      <c r="E27" s="21"/>
      <c r="F27" s="21"/>
      <c r="G27" s="21"/>
      <c r="H27" s="21"/>
      <c r="I27" s="21"/>
      <c r="J27" s="21"/>
    </row>
    <row r="28" spans="1:10" s="16" customFormat="1" ht="40.200000000000003" customHeight="1" x14ac:dyDescent="0.25">
      <c r="A28" s="67" t="s">
        <v>69</v>
      </c>
      <c r="B28" s="69" t="s">
        <v>85</v>
      </c>
      <c r="C28" s="70"/>
      <c r="D28" s="21"/>
      <c r="E28" s="21"/>
      <c r="F28" s="21"/>
      <c r="G28" s="21"/>
      <c r="H28" s="21"/>
      <c r="I28" s="21"/>
      <c r="J28" s="21"/>
    </row>
    <row r="29" spans="1:10" s="16" customFormat="1" ht="33.6" customHeight="1" x14ac:dyDescent="0.25">
      <c r="A29" s="26" t="s">
        <v>70</v>
      </c>
      <c r="B29" s="71" t="s">
        <v>86</v>
      </c>
      <c r="C29" s="72"/>
      <c r="D29" s="21"/>
      <c r="E29" s="21"/>
      <c r="F29" s="21"/>
      <c r="G29" s="21"/>
      <c r="H29" s="21"/>
      <c r="I29" s="21"/>
      <c r="J29" s="21"/>
    </row>
    <row r="30" spans="1:10" s="16" customFormat="1" ht="36" customHeight="1" x14ac:dyDescent="0.25">
      <c r="A30" s="67" t="s">
        <v>71</v>
      </c>
      <c r="B30" s="71" t="s">
        <v>87</v>
      </c>
      <c r="C30" s="72"/>
      <c r="D30" s="21"/>
      <c r="E30" s="21"/>
      <c r="F30" s="21"/>
      <c r="G30" s="21"/>
      <c r="H30" s="21"/>
      <c r="I30" s="21"/>
      <c r="J30" s="21"/>
    </row>
    <row r="31" spans="1:10" s="16" customFormat="1" ht="33.6" customHeight="1" x14ac:dyDescent="0.25">
      <c r="A31" s="67" t="s">
        <v>72</v>
      </c>
      <c r="B31" s="69" t="s">
        <v>88</v>
      </c>
      <c r="C31" s="70"/>
      <c r="D31" s="21"/>
      <c r="E31" s="21"/>
      <c r="F31" s="21"/>
      <c r="G31" s="21"/>
      <c r="H31" s="21"/>
      <c r="I31" s="21"/>
      <c r="J31" s="21"/>
    </row>
    <row r="32" spans="1:10" s="16" customFormat="1" ht="36" customHeight="1" x14ac:dyDescent="0.25">
      <c r="A32" s="26" t="s">
        <v>73</v>
      </c>
      <c r="B32" s="69" t="s">
        <v>89</v>
      </c>
      <c r="C32" s="70"/>
      <c r="D32" s="21"/>
      <c r="E32" s="21"/>
      <c r="F32" s="21"/>
      <c r="G32" s="21"/>
      <c r="H32" s="21"/>
      <c r="I32" s="21"/>
      <c r="J32" s="21"/>
    </row>
    <row r="33" spans="1:10" s="16" customFormat="1" ht="15.6" x14ac:dyDescent="0.25">
      <c r="A33" s="67" t="s">
        <v>74</v>
      </c>
      <c r="B33" s="69" t="s">
        <v>90</v>
      </c>
      <c r="C33" s="70"/>
      <c r="D33" s="21"/>
      <c r="E33" s="21"/>
      <c r="F33" s="21"/>
      <c r="G33" s="21"/>
      <c r="H33" s="21"/>
      <c r="I33" s="21"/>
      <c r="J33" s="21"/>
    </row>
    <row r="34" spans="1:10" s="16" customFormat="1" ht="84.6" customHeight="1" x14ac:dyDescent="0.25">
      <c r="A34" s="26" t="s">
        <v>75</v>
      </c>
      <c r="B34" s="69" t="s">
        <v>91</v>
      </c>
      <c r="C34" s="70"/>
      <c r="D34" s="21"/>
      <c r="E34" s="21"/>
      <c r="F34" s="21"/>
      <c r="G34" s="21"/>
      <c r="H34" s="21"/>
      <c r="I34" s="21"/>
      <c r="J34" s="21"/>
    </row>
    <row r="35" spans="1:10" s="16" customFormat="1" ht="25.2" customHeight="1" x14ac:dyDescent="0.25">
      <c r="A35" s="67" t="s">
        <v>76</v>
      </c>
      <c r="B35" s="69" t="s">
        <v>92</v>
      </c>
      <c r="C35" s="70"/>
      <c r="D35" s="21"/>
      <c r="E35" s="21"/>
      <c r="F35" s="21"/>
      <c r="G35" s="21"/>
      <c r="H35" s="21"/>
      <c r="I35" s="21"/>
      <c r="J35" s="21"/>
    </row>
    <row r="36" spans="1:10" s="16" customFormat="1" ht="48" customHeight="1" x14ac:dyDescent="0.25">
      <c r="A36" s="26" t="s">
        <v>77</v>
      </c>
      <c r="B36" s="69" t="s">
        <v>93</v>
      </c>
      <c r="C36" s="70"/>
      <c r="D36" s="21"/>
      <c r="E36" s="21"/>
      <c r="F36" s="21"/>
      <c r="G36" s="21"/>
      <c r="H36" s="21"/>
      <c r="I36" s="21"/>
      <c r="J36" s="21"/>
    </row>
    <row r="37" spans="1:10" s="16" customFormat="1" ht="34.950000000000003" customHeight="1" x14ac:dyDescent="0.25">
      <c r="A37" s="67" t="s">
        <v>78</v>
      </c>
      <c r="B37" s="69" t="s">
        <v>94</v>
      </c>
      <c r="C37" s="70"/>
      <c r="D37" s="21"/>
      <c r="E37" s="21"/>
      <c r="F37" s="21"/>
      <c r="G37" s="21"/>
      <c r="H37" s="21"/>
      <c r="I37" s="21"/>
      <c r="J37" s="21"/>
    </row>
    <row r="38" spans="1:10" s="16" customFormat="1" ht="88.8" customHeight="1" x14ac:dyDescent="0.25">
      <c r="A38" s="26" t="s">
        <v>79</v>
      </c>
      <c r="B38" s="69" t="s">
        <v>95</v>
      </c>
      <c r="C38" s="70"/>
      <c r="D38" s="21"/>
      <c r="E38" s="21"/>
      <c r="F38" s="21"/>
      <c r="G38" s="21"/>
      <c r="H38" s="21"/>
      <c r="I38" s="21"/>
      <c r="J38" s="21"/>
    </row>
    <row r="39" spans="1:10" ht="35.4" customHeight="1" x14ac:dyDescent="0.25">
      <c r="A39" s="67" t="s">
        <v>80</v>
      </c>
      <c r="B39" s="69" t="s">
        <v>96</v>
      </c>
      <c r="C39" s="70"/>
      <c r="D39" s="21"/>
      <c r="E39" s="21"/>
      <c r="F39" s="21"/>
      <c r="G39" s="21"/>
      <c r="H39" s="21"/>
      <c r="I39" s="21"/>
      <c r="J39" s="21"/>
    </row>
    <row r="40" spans="1:10" ht="35.4" customHeight="1" x14ac:dyDescent="0.25">
      <c r="A40" s="26" t="s">
        <v>98</v>
      </c>
      <c r="B40" s="69" t="s">
        <v>97</v>
      </c>
      <c r="C40" s="70"/>
      <c r="D40" s="21"/>
      <c r="E40" s="21"/>
      <c r="F40" s="21"/>
      <c r="G40" s="21"/>
      <c r="H40" s="21"/>
      <c r="I40" s="21"/>
      <c r="J40" s="21"/>
    </row>
    <row r="41" spans="1:10" ht="67.95" customHeight="1" x14ac:dyDescent="0.25">
      <c r="A41" s="26" t="s">
        <v>30</v>
      </c>
      <c r="B41" s="69" t="s">
        <v>40</v>
      </c>
      <c r="C41" s="70"/>
      <c r="D41" s="21"/>
      <c r="E41" s="21"/>
      <c r="F41" s="21"/>
      <c r="G41" s="21"/>
      <c r="H41" s="21"/>
      <c r="I41" s="21"/>
      <c r="J41" s="21"/>
    </row>
    <row r="42" spans="1:10" ht="48.6" customHeight="1" x14ac:dyDescent="0.25">
      <c r="A42" s="26" t="s">
        <v>35</v>
      </c>
      <c r="B42" s="69" t="s">
        <v>41</v>
      </c>
      <c r="C42" s="70"/>
      <c r="D42" s="21"/>
      <c r="E42" s="21"/>
      <c r="F42" s="21"/>
      <c r="G42" s="21"/>
      <c r="H42" s="21"/>
      <c r="I42" s="21"/>
      <c r="J42" s="21"/>
    </row>
    <row r="43" spans="1:10" ht="34.950000000000003" customHeight="1" thickBot="1" x14ac:dyDescent="0.3">
      <c r="A43" s="26" t="s">
        <v>36</v>
      </c>
      <c r="B43" s="69" t="s">
        <v>42</v>
      </c>
      <c r="C43" s="70"/>
      <c r="D43" s="21"/>
      <c r="E43" s="63"/>
      <c r="F43" s="63"/>
      <c r="G43" s="63"/>
      <c r="H43" s="63"/>
      <c r="I43" s="63"/>
      <c r="J43" s="63"/>
    </row>
    <row r="44" spans="1:10" ht="34.200000000000003" thickBot="1" x14ac:dyDescent="0.3">
      <c r="A44" s="92" t="s">
        <v>31</v>
      </c>
      <c r="B44" s="93"/>
      <c r="C44" s="94"/>
      <c r="D44" s="27" t="str">
        <f>IF(OR(D8="פסילה",D21="פסילה"),"פסילה",IF(OR(D8="נדרשת השלמה",D21="נדרשת השלמה"),"נדרשת השלמה","עמידה בדרישות"))</f>
        <v>נדרשת השלמה</v>
      </c>
      <c r="E44" s="27" t="str">
        <f>IF(OR(E8="פסילה",E21="פסילה"),"פסילה",IF(OR(E8="נדרשת השלמה",E21="נדרשת השלמה"),"נדרשת השלמה","עמידה בדרישות"))</f>
        <v>נדרשת השלמה</v>
      </c>
      <c r="F44" s="27" t="str">
        <f>IF(OR(F8="פסילה",F21="פסילה"),"פסילה",IF(OR(F8="נדרשת השלמה",F21="נדרשת השלמה"),"נדרשת השלמה","עמידה בדרישות"))</f>
        <v>נדרשת השלמה</v>
      </c>
      <c r="G44" s="27" t="str">
        <f>IF(OR(G8="פסילה",G21="פסילה"),"פסילה",IF(OR(G8="נדרשת השלמה",G21="נדרשת השלמה"),"נדרשת השלמה","עמידה בדרישות"))</f>
        <v>נדרשת השלמה</v>
      </c>
      <c r="H44" s="27" t="str">
        <f>IF(OR(H8="פסילה",H21="פסילה"),"פסילה",IF(OR(H8="נדרשת השלמה",H21="נדרשת השלמה"),"נדרשת השלמה","עמידה בדרישות"))</f>
        <v>נדרשת השלמה</v>
      </c>
      <c r="I44" s="27" t="str">
        <f>IF(OR(I8="פסילה",I21="פסילה"),"פסילה",IF(OR(I8="נדרשת השלמה",I21="נדרשת השלמה"),"נדרשת השלמה","עמידה בדרישות"))</f>
        <v>נדרשת השלמה</v>
      </c>
      <c r="J44" s="27" t="str">
        <f>IF(OR(J8="פסילה",J21="פסילה"),"פסילה",IF(OR(J8="נדרשת השלמה",J21="נדרשת השלמה"),"נדרשת השלמה","עמידה בדרישות"))</f>
        <v>נדרשת השלמה</v>
      </c>
    </row>
  </sheetData>
  <mergeCells count="46">
    <mergeCell ref="A18:A19"/>
    <mergeCell ref="B6:C6"/>
    <mergeCell ref="B41:C41"/>
    <mergeCell ref="B42:C42"/>
    <mergeCell ref="A44:C44"/>
    <mergeCell ref="B35:C35"/>
    <mergeCell ref="B36:C36"/>
    <mergeCell ref="B37:C37"/>
    <mergeCell ref="B38:C38"/>
    <mergeCell ref="B39:C39"/>
    <mergeCell ref="B43:C43"/>
    <mergeCell ref="B13:C13"/>
    <mergeCell ref="B24:C24"/>
    <mergeCell ref="B28:C28"/>
    <mergeCell ref="B21:C21"/>
    <mergeCell ref="B17:C17"/>
    <mergeCell ref="B16:C16"/>
    <mergeCell ref="B20:C20"/>
    <mergeCell ref="B25:C25"/>
    <mergeCell ref="B26:C26"/>
    <mergeCell ref="B14:C14"/>
    <mergeCell ref="B15:C15"/>
    <mergeCell ref="B18:C18"/>
    <mergeCell ref="B19:C19"/>
    <mergeCell ref="B8:C8"/>
    <mergeCell ref="B9:C9"/>
    <mergeCell ref="B10:C10"/>
    <mergeCell ref="B11:C11"/>
    <mergeCell ref="B12:C12"/>
    <mergeCell ref="A1:A7"/>
    <mergeCell ref="B1:C1"/>
    <mergeCell ref="B2:C2"/>
    <mergeCell ref="B3:C3"/>
    <mergeCell ref="B4:C4"/>
    <mergeCell ref="B5:C5"/>
    <mergeCell ref="B7:C7"/>
    <mergeCell ref="B23:C23"/>
    <mergeCell ref="B40:C40"/>
    <mergeCell ref="B30:C30"/>
    <mergeCell ref="B29:C29"/>
    <mergeCell ref="B22:C22"/>
    <mergeCell ref="B27:C27"/>
    <mergeCell ref="B31:C31"/>
    <mergeCell ref="B32:C32"/>
    <mergeCell ref="B33:C33"/>
    <mergeCell ref="B34:C34"/>
  </mergeCells>
  <conditionalFormatting sqref="D44:F44 D10:F13 D21:J21 E35:F40 D22:F22 J22:J28 G22:I31 D17:F20 E23:F33 D23:D43 D8:J9 D16:J16">
    <cfRule type="containsText" dxfId="547" priority="116" operator="containsText" text="ל.ר">
      <formula>NOT(ISERROR(SEARCH("ל.ר",D8)))</formula>
    </cfRule>
    <cfRule type="containsText" dxfId="546" priority="120" operator="containsText" text="$">
      <formula>NOT(ISERROR(SEARCH("$",D8)))</formula>
    </cfRule>
    <cfRule type="containsText" dxfId="545" priority="121" operator="containsText" text="X">
      <formula>NOT(ISERROR(SEARCH("X",D8)))</formula>
    </cfRule>
    <cfRule type="containsText" dxfId="544" priority="122" operator="containsText" text="V">
      <formula>NOT(ISERROR(SEARCH("V",D8)))</formula>
    </cfRule>
  </conditionalFormatting>
  <conditionalFormatting sqref="D44:F44 D21:J21 D8:J9 D16:J16">
    <cfRule type="containsText" dxfId="543" priority="117" operator="containsText" text="עמידה בדרישות">
      <formula>NOT(ISERROR(SEARCH("עמידה בדרישות",D8)))</formula>
    </cfRule>
    <cfRule type="containsText" dxfId="542" priority="118" operator="containsText" text="פסילה">
      <formula>NOT(ISERROR(SEARCH("פסילה",D8)))</formula>
    </cfRule>
    <cfRule type="containsText" dxfId="541" priority="119" operator="containsText" text="נדרשת השלמה">
      <formula>NOT(ISERROR(SEARCH("נדרשת השלמה",D8)))</formula>
    </cfRule>
  </conditionalFormatting>
  <conditionalFormatting sqref="E43:F43 E42:J42">
    <cfRule type="containsText" dxfId="540" priority="108" operator="containsText" text="ל.ר">
      <formula>NOT(ISERROR(SEARCH("ל.ר",E42)))</formula>
    </cfRule>
    <cfRule type="containsText" dxfId="539" priority="109" operator="containsText" text="$">
      <formula>NOT(ISERROR(SEARCH("$",E42)))</formula>
    </cfRule>
    <cfRule type="containsText" dxfId="538" priority="110" operator="containsText" text="X">
      <formula>NOT(ISERROR(SEARCH("X",E42)))</formula>
    </cfRule>
    <cfRule type="containsText" dxfId="537" priority="111" operator="containsText" text="V">
      <formula>NOT(ISERROR(SEARCH("V",E42)))</formula>
    </cfRule>
  </conditionalFormatting>
  <conditionalFormatting sqref="E41:F41">
    <cfRule type="containsText" dxfId="536" priority="104" operator="containsText" text="ל.ר">
      <formula>NOT(ISERROR(SEARCH("ל.ר",E41)))</formula>
    </cfRule>
    <cfRule type="containsText" dxfId="535" priority="105" operator="containsText" text="$">
      <formula>NOT(ISERROR(SEARCH("$",E41)))</formula>
    </cfRule>
    <cfRule type="containsText" dxfId="534" priority="106" operator="containsText" text="X">
      <formula>NOT(ISERROR(SEARCH("X",E41)))</formula>
    </cfRule>
    <cfRule type="containsText" dxfId="533" priority="107" operator="containsText" text="V">
      <formula>NOT(ISERROR(SEARCH("V",E41)))</formula>
    </cfRule>
  </conditionalFormatting>
  <conditionalFormatting sqref="G44:I44 G10:I13 G35:I37 H20 G33:I33 G39:I40 H38:I38 G17:I19">
    <cfRule type="containsText" dxfId="532" priority="97" operator="containsText" text="ל.ר">
      <formula>NOT(ISERROR(SEARCH("ל.ר",G10)))</formula>
    </cfRule>
    <cfRule type="containsText" dxfId="531" priority="101" operator="containsText" text="$">
      <formula>NOT(ISERROR(SEARCH("$",G10)))</formula>
    </cfRule>
    <cfRule type="containsText" dxfId="530" priority="102" operator="containsText" text="X">
      <formula>NOT(ISERROR(SEARCH("X",G10)))</formula>
    </cfRule>
    <cfRule type="containsText" dxfId="529" priority="103" operator="containsText" text="V">
      <formula>NOT(ISERROR(SEARCH("V",G10)))</formula>
    </cfRule>
  </conditionalFormatting>
  <conditionalFormatting sqref="G44:I44">
    <cfRule type="containsText" dxfId="528" priority="98" operator="containsText" text="עמידה בדרישות">
      <formula>NOT(ISERROR(SEARCH("עמידה בדרישות",G44)))</formula>
    </cfRule>
    <cfRule type="containsText" dxfId="527" priority="99" operator="containsText" text="פסילה">
      <formula>NOT(ISERROR(SEARCH("פסילה",G44)))</formula>
    </cfRule>
    <cfRule type="containsText" dxfId="526" priority="100" operator="containsText" text="נדרשת השלמה">
      <formula>NOT(ISERROR(SEARCH("נדרשת השלמה",G44)))</formula>
    </cfRule>
  </conditionalFormatting>
  <conditionalFormatting sqref="G43:I43">
    <cfRule type="containsText" dxfId="525" priority="93" operator="containsText" text="ל.ר">
      <formula>NOT(ISERROR(SEARCH("ל.ר",G43)))</formula>
    </cfRule>
    <cfRule type="containsText" dxfId="524" priority="94" operator="containsText" text="$">
      <formula>NOT(ISERROR(SEARCH("$",G43)))</formula>
    </cfRule>
    <cfRule type="containsText" dxfId="523" priority="95" operator="containsText" text="X">
      <formula>NOT(ISERROR(SEARCH("X",G43)))</formula>
    </cfRule>
    <cfRule type="containsText" dxfId="522" priority="96" operator="containsText" text="V">
      <formula>NOT(ISERROR(SEARCH("V",G43)))</formula>
    </cfRule>
  </conditionalFormatting>
  <conditionalFormatting sqref="G41:I41">
    <cfRule type="containsText" dxfId="521" priority="89" operator="containsText" text="ל.ר">
      <formula>NOT(ISERROR(SEARCH("ל.ר",G41)))</formula>
    </cfRule>
    <cfRule type="containsText" dxfId="520" priority="90" operator="containsText" text="$">
      <formula>NOT(ISERROR(SEARCH("$",G41)))</formula>
    </cfRule>
    <cfRule type="containsText" dxfId="519" priority="91" operator="containsText" text="X">
      <formula>NOT(ISERROR(SEARCH("X",G41)))</formula>
    </cfRule>
    <cfRule type="containsText" dxfId="518" priority="92" operator="containsText" text="V">
      <formula>NOT(ISERROR(SEARCH("V",G41)))</formula>
    </cfRule>
  </conditionalFormatting>
  <conditionalFormatting sqref="J44 J10 J35:J37 J12:J13 J31 J33 J17:J20">
    <cfRule type="containsText" dxfId="517" priority="82" operator="containsText" text="ל.ר">
      <formula>NOT(ISERROR(SEARCH("ל.ר",J10)))</formula>
    </cfRule>
    <cfRule type="containsText" dxfId="516" priority="86" operator="containsText" text="$">
      <formula>NOT(ISERROR(SEARCH("$",J10)))</formula>
    </cfRule>
    <cfRule type="containsText" dxfId="515" priority="87" operator="containsText" text="X">
      <formula>NOT(ISERROR(SEARCH("X",J10)))</formula>
    </cfRule>
    <cfRule type="containsText" dxfId="514" priority="88" operator="containsText" text="V">
      <formula>NOT(ISERROR(SEARCH("V",J10)))</formula>
    </cfRule>
  </conditionalFormatting>
  <conditionalFormatting sqref="J44">
    <cfRule type="containsText" dxfId="513" priority="83" operator="containsText" text="עמידה בדרישות">
      <formula>NOT(ISERROR(SEARCH("עמידה בדרישות",J44)))</formula>
    </cfRule>
    <cfRule type="containsText" dxfId="512" priority="84" operator="containsText" text="פסילה">
      <formula>NOT(ISERROR(SEARCH("פסילה",J44)))</formula>
    </cfRule>
    <cfRule type="containsText" dxfId="511" priority="85" operator="containsText" text="נדרשת השלמה">
      <formula>NOT(ISERROR(SEARCH("נדרשת השלמה",J44)))</formula>
    </cfRule>
  </conditionalFormatting>
  <conditionalFormatting sqref="J43">
    <cfRule type="containsText" dxfId="510" priority="78" operator="containsText" text="ל.ר">
      <formula>NOT(ISERROR(SEARCH("ל.ר",J43)))</formula>
    </cfRule>
    <cfRule type="containsText" dxfId="509" priority="79" operator="containsText" text="$">
      <formula>NOT(ISERROR(SEARCH("$",J43)))</formula>
    </cfRule>
    <cfRule type="containsText" dxfId="508" priority="80" operator="containsText" text="X">
      <formula>NOT(ISERROR(SEARCH("X",J43)))</formula>
    </cfRule>
    <cfRule type="containsText" dxfId="507" priority="81" operator="containsText" text="V">
      <formula>NOT(ISERROR(SEARCH("V",J43)))</formula>
    </cfRule>
  </conditionalFormatting>
  <conditionalFormatting sqref="J41">
    <cfRule type="containsText" dxfId="506" priority="74" operator="containsText" text="ל.ר">
      <formula>NOT(ISERROR(SEARCH("ל.ר",J41)))</formula>
    </cfRule>
    <cfRule type="containsText" dxfId="505" priority="75" operator="containsText" text="$">
      <formula>NOT(ISERROR(SEARCH("$",J41)))</formula>
    </cfRule>
    <cfRule type="containsText" dxfId="504" priority="76" operator="containsText" text="X">
      <formula>NOT(ISERROR(SEARCH("X",J41)))</formula>
    </cfRule>
    <cfRule type="containsText" dxfId="503" priority="77" operator="containsText" text="V">
      <formula>NOT(ISERROR(SEARCH("V",J41)))</formula>
    </cfRule>
  </conditionalFormatting>
  <conditionalFormatting sqref="E34:J34">
    <cfRule type="containsText" dxfId="502" priority="70" operator="containsText" text="ל.ר">
      <formula>NOT(ISERROR(SEARCH("ל.ר",E34)))</formula>
    </cfRule>
    <cfRule type="containsText" dxfId="501" priority="71" operator="containsText" text="$">
      <formula>NOT(ISERROR(SEARCH("$",E34)))</formula>
    </cfRule>
    <cfRule type="containsText" dxfId="500" priority="72" operator="containsText" text="X">
      <formula>NOT(ISERROR(SEARCH("X",E34)))</formula>
    </cfRule>
    <cfRule type="containsText" dxfId="499" priority="73" operator="containsText" text="V">
      <formula>NOT(ISERROR(SEARCH("V",E34)))</formula>
    </cfRule>
  </conditionalFormatting>
  <conditionalFormatting sqref="G20">
    <cfRule type="containsText" dxfId="498" priority="66" operator="containsText" text="ל.ר">
      <formula>NOT(ISERROR(SEARCH("ל.ר",G20)))</formula>
    </cfRule>
    <cfRule type="containsText" dxfId="497" priority="67" operator="containsText" text="$">
      <formula>NOT(ISERROR(SEARCH("$",G20)))</formula>
    </cfRule>
    <cfRule type="containsText" dxfId="496" priority="68" operator="containsText" text="X">
      <formula>NOT(ISERROR(SEARCH("X",G20)))</formula>
    </cfRule>
    <cfRule type="containsText" dxfId="495" priority="69" operator="containsText" text="V">
      <formula>NOT(ISERROR(SEARCH("V",G20)))</formula>
    </cfRule>
  </conditionalFormatting>
  <conditionalFormatting sqref="G32:H32">
    <cfRule type="containsText" dxfId="494" priority="62" operator="containsText" text="ל.ר">
      <formula>NOT(ISERROR(SEARCH("ל.ר",G32)))</formula>
    </cfRule>
    <cfRule type="containsText" dxfId="493" priority="63" operator="containsText" text="$">
      <formula>NOT(ISERROR(SEARCH("$",G32)))</formula>
    </cfRule>
    <cfRule type="containsText" dxfId="492" priority="64" operator="containsText" text="X">
      <formula>NOT(ISERROR(SEARCH("X",G32)))</formula>
    </cfRule>
    <cfRule type="containsText" dxfId="491" priority="65" operator="containsText" text="V">
      <formula>NOT(ISERROR(SEARCH("V",G32)))</formula>
    </cfRule>
  </conditionalFormatting>
  <conditionalFormatting sqref="G38">
    <cfRule type="containsText" dxfId="490" priority="58" operator="containsText" text="ל.ר">
      <formula>NOT(ISERROR(SEARCH("ל.ר",G38)))</formula>
    </cfRule>
    <cfRule type="containsText" dxfId="489" priority="59" operator="containsText" text="$">
      <formula>NOT(ISERROR(SEARCH("$",G38)))</formula>
    </cfRule>
    <cfRule type="containsText" dxfId="488" priority="60" operator="containsText" text="X">
      <formula>NOT(ISERROR(SEARCH("X",G38)))</formula>
    </cfRule>
    <cfRule type="containsText" dxfId="487" priority="61" operator="containsText" text="V">
      <formula>NOT(ISERROR(SEARCH("V",G38)))</formula>
    </cfRule>
  </conditionalFormatting>
  <conditionalFormatting sqref="I20">
    <cfRule type="containsText" dxfId="486" priority="50" operator="containsText" text="ל.ר">
      <formula>NOT(ISERROR(SEARCH("ל.ר",I20)))</formula>
    </cfRule>
    <cfRule type="containsText" dxfId="485" priority="51" operator="containsText" text="$">
      <formula>NOT(ISERROR(SEARCH("$",I20)))</formula>
    </cfRule>
    <cfRule type="containsText" dxfId="484" priority="52" operator="containsText" text="X">
      <formula>NOT(ISERROR(SEARCH("X",I20)))</formula>
    </cfRule>
    <cfRule type="containsText" dxfId="483" priority="53" operator="containsText" text="V">
      <formula>NOT(ISERROR(SEARCH("V",I20)))</formula>
    </cfRule>
  </conditionalFormatting>
  <conditionalFormatting sqref="I32">
    <cfRule type="containsText" dxfId="482" priority="46" operator="containsText" text="ל.ר">
      <formula>NOT(ISERROR(SEARCH("ל.ר",I32)))</formula>
    </cfRule>
    <cfRule type="containsText" dxfId="481" priority="47" operator="containsText" text="$">
      <formula>NOT(ISERROR(SEARCH("$",I32)))</formula>
    </cfRule>
    <cfRule type="containsText" dxfId="480" priority="48" operator="containsText" text="X">
      <formula>NOT(ISERROR(SEARCH("X",I32)))</formula>
    </cfRule>
    <cfRule type="containsText" dxfId="479" priority="49" operator="containsText" text="V">
      <formula>NOT(ISERROR(SEARCH("V",I32)))</formula>
    </cfRule>
  </conditionalFormatting>
  <conditionalFormatting sqref="J11">
    <cfRule type="containsText" dxfId="478" priority="42" operator="containsText" text="ל.ר">
      <formula>NOT(ISERROR(SEARCH("ל.ר",J11)))</formula>
    </cfRule>
    <cfRule type="containsText" dxfId="477" priority="43" operator="containsText" text="$">
      <formula>NOT(ISERROR(SEARCH("$",J11)))</formula>
    </cfRule>
    <cfRule type="containsText" dxfId="476" priority="44" operator="containsText" text="X">
      <formula>NOT(ISERROR(SEARCH("X",J11)))</formula>
    </cfRule>
    <cfRule type="containsText" dxfId="475" priority="45" operator="containsText" text="V">
      <formula>NOT(ISERROR(SEARCH("V",J11)))</formula>
    </cfRule>
  </conditionalFormatting>
  <conditionalFormatting sqref="J30">
    <cfRule type="containsText" dxfId="474" priority="38" operator="containsText" text="ל.ר">
      <formula>NOT(ISERROR(SEARCH("ל.ר",J30)))</formula>
    </cfRule>
    <cfRule type="containsText" dxfId="473" priority="39" operator="containsText" text="$">
      <formula>NOT(ISERROR(SEARCH("$",J30)))</formula>
    </cfRule>
    <cfRule type="containsText" dxfId="472" priority="40" operator="containsText" text="X">
      <formula>NOT(ISERROR(SEARCH("X",J30)))</formula>
    </cfRule>
    <cfRule type="containsText" dxfId="471" priority="41" operator="containsText" text="V">
      <formula>NOT(ISERROR(SEARCH("V",J30)))</formula>
    </cfRule>
  </conditionalFormatting>
  <conditionalFormatting sqref="J32">
    <cfRule type="containsText" dxfId="470" priority="34" operator="containsText" text="ל.ר">
      <formula>NOT(ISERROR(SEARCH("ל.ר",J32)))</formula>
    </cfRule>
    <cfRule type="containsText" dxfId="469" priority="35" operator="containsText" text="$">
      <formula>NOT(ISERROR(SEARCH("$",J32)))</formula>
    </cfRule>
    <cfRule type="containsText" dxfId="468" priority="36" operator="containsText" text="X">
      <formula>NOT(ISERROR(SEARCH("X",J32)))</formula>
    </cfRule>
    <cfRule type="containsText" dxfId="467" priority="37" operator="containsText" text="V">
      <formula>NOT(ISERROR(SEARCH("V",J32)))</formula>
    </cfRule>
  </conditionalFormatting>
  <conditionalFormatting sqref="J29">
    <cfRule type="containsText" dxfId="466" priority="30" operator="containsText" text="ל.ר">
      <formula>NOT(ISERROR(SEARCH("ל.ר",J29)))</formula>
    </cfRule>
    <cfRule type="containsText" dxfId="465" priority="31" operator="containsText" text="$">
      <formula>NOT(ISERROR(SEARCH("$",J29)))</formula>
    </cfRule>
    <cfRule type="containsText" dxfId="464" priority="32" operator="containsText" text="X">
      <formula>NOT(ISERROR(SEARCH("X",J29)))</formula>
    </cfRule>
    <cfRule type="containsText" dxfId="463" priority="33" operator="containsText" text="V">
      <formula>NOT(ISERROR(SEARCH("V",J29)))</formula>
    </cfRule>
  </conditionalFormatting>
  <conditionalFormatting sqref="J39:J40">
    <cfRule type="containsText" dxfId="462" priority="26" operator="containsText" text="ל.ר">
      <formula>NOT(ISERROR(SEARCH("ל.ר",J39)))</formula>
    </cfRule>
    <cfRule type="containsText" dxfId="461" priority="27" operator="containsText" text="$">
      <formula>NOT(ISERROR(SEARCH("$",J39)))</formula>
    </cfRule>
    <cfRule type="containsText" dxfId="460" priority="28" operator="containsText" text="X">
      <formula>NOT(ISERROR(SEARCH("X",J39)))</formula>
    </cfRule>
    <cfRule type="containsText" dxfId="459" priority="29" operator="containsText" text="V">
      <formula>NOT(ISERROR(SEARCH("V",J39)))</formula>
    </cfRule>
  </conditionalFormatting>
  <conditionalFormatting sqref="J38">
    <cfRule type="containsText" dxfId="458" priority="22" operator="containsText" text="ל.ר">
      <formula>NOT(ISERROR(SEARCH("ל.ר",J38)))</formula>
    </cfRule>
    <cfRule type="containsText" dxfId="457" priority="23" operator="containsText" text="$">
      <formula>NOT(ISERROR(SEARCH("$",J38)))</formula>
    </cfRule>
    <cfRule type="containsText" dxfId="456" priority="24" operator="containsText" text="X">
      <formula>NOT(ISERROR(SEARCH("X",J38)))</formula>
    </cfRule>
    <cfRule type="containsText" dxfId="455" priority="25" operator="containsText" text="V">
      <formula>NOT(ISERROR(SEARCH("V",J38)))</formula>
    </cfRule>
  </conditionalFormatting>
  <conditionalFormatting sqref="D15:F15 D14:J14">
    <cfRule type="containsText" dxfId="454" priority="15" operator="containsText" text="ל.ר">
      <formula>NOT(ISERROR(SEARCH("ל.ר",D14)))</formula>
    </cfRule>
    <cfRule type="containsText" dxfId="453" priority="19" operator="containsText" text="$">
      <formula>NOT(ISERROR(SEARCH("$",D14)))</formula>
    </cfRule>
    <cfRule type="containsText" dxfId="452" priority="20" operator="containsText" text="X">
      <formula>NOT(ISERROR(SEARCH("X",D14)))</formula>
    </cfRule>
    <cfRule type="containsText" dxfId="451" priority="21" operator="containsText" text="V">
      <formula>NOT(ISERROR(SEARCH("V",D14)))</formula>
    </cfRule>
  </conditionalFormatting>
  <conditionalFormatting sqref="D15:F15 D14:J14">
    <cfRule type="containsText" dxfId="450" priority="16" operator="containsText" text="עמידה בדרישות">
      <formula>NOT(ISERROR(SEARCH("עמידה בדרישות",D14)))</formula>
    </cfRule>
    <cfRule type="containsText" dxfId="449" priority="17" operator="containsText" text="פסילה">
      <formula>NOT(ISERROR(SEARCH("פסילה",D14)))</formula>
    </cfRule>
    <cfRule type="containsText" dxfId="448" priority="18" operator="containsText" text="נדרשת השלמה">
      <formula>NOT(ISERROR(SEARCH("נדרשת השלמה",D14)))</formula>
    </cfRule>
  </conditionalFormatting>
  <conditionalFormatting sqref="G15:I15">
    <cfRule type="containsText" dxfId="447" priority="8" operator="containsText" text="ל.ר">
      <formula>NOT(ISERROR(SEARCH("ל.ר",G15)))</formula>
    </cfRule>
    <cfRule type="containsText" dxfId="446" priority="12" operator="containsText" text="$">
      <formula>NOT(ISERROR(SEARCH("$",G15)))</formula>
    </cfRule>
    <cfRule type="containsText" dxfId="445" priority="13" operator="containsText" text="X">
      <formula>NOT(ISERROR(SEARCH("X",G15)))</formula>
    </cfRule>
    <cfRule type="containsText" dxfId="444" priority="14" operator="containsText" text="V">
      <formula>NOT(ISERROR(SEARCH("V",G15)))</formula>
    </cfRule>
  </conditionalFormatting>
  <conditionalFormatting sqref="G15:I15">
    <cfRule type="containsText" dxfId="443" priority="9" operator="containsText" text="עמידה בדרישות">
      <formula>NOT(ISERROR(SEARCH("עמידה בדרישות",G15)))</formula>
    </cfRule>
    <cfRule type="containsText" dxfId="442" priority="10" operator="containsText" text="פסילה">
      <formula>NOT(ISERROR(SEARCH("פסילה",G15)))</formula>
    </cfRule>
    <cfRule type="containsText" dxfId="441" priority="11" operator="containsText" text="נדרשת השלמה">
      <formula>NOT(ISERROR(SEARCH("נדרשת השלמה",G15)))</formula>
    </cfRule>
  </conditionalFormatting>
  <conditionalFormatting sqref="J15">
    <cfRule type="containsText" dxfId="440" priority="1" operator="containsText" text="ל.ר">
      <formula>NOT(ISERROR(SEARCH("ל.ר",J15)))</formula>
    </cfRule>
    <cfRule type="containsText" dxfId="439" priority="5" operator="containsText" text="$">
      <formula>NOT(ISERROR(SEARCH("$",J15)))</formula>
    </cfRule>
    <cfRule type="containsText" dxfId="438" priority="6" operator="containsText" text="X">
      <formula>NOT(ISERROR(SEARCH("X",J15)))</formula>
    </cfRule>
    <cfRule type="containsText" dxfId="437" priority="7" operator="containsText" text="V">
      <formula>NOT(ISERROR(SEARCH("V",J15)))</formula>
    </cfRule>
  </conditionalFormatting>
  <conditionalFormatting sqref="J15">
    <cfRule type="containsText" dxfId="436" priority="2" operator="containsText" text="עמידה בדרישות">
      <formula>NOT(ISERROR(SEARCH("עמידה בדרישות",J15)))</formula>
    </cfRule>
    <cfRule type="containsText" dxfId="435" priority="3" operator="containsText" text="פסילה">
      <formula>NOT(ISERROR(SEARCH("פסילה",J15)))</formula>
    </cfRule>
    <cfRule type="containsText" dxfId="434" priority="4" operator="containsText" text="נדרשת השלמה">
      <formula>NOT(ISERROR(SEARCH("נדרשת השלמה",J15)))</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W33"/>
  <sheetViews>
    <sheetView rightToLeft="1" view="pageBreakPreview" zoomScale="90" zoomScaleNormal="85" zoomScaleSheetLayoutView="90" workbookViewId="0">
      <pane xSplit="3" ySplit="3" topLeftCell="D13" activePane="bottomRight" state="frozen"/>
      <selection pane="topRight" activeCell="D1" sqref="D1"/>
      <selection pane="bottomLeft" activeCell="A4" sqref="A4"/>
      <selection pane="bottomRight" activeCell="C38" sqref="C38"/>
    </sheetView>
  </sheetViews>
  <sheetFormatPr defaultColWidth="24.19921875" defaultRowHeight="15" x14ac:dyDescent="0.25"/>
  <cols>
    <col min="1" max="1" width="11.69921875" style="12" customWidth="1"/>
    <col min="2" max="2" width="34.19921875" style="12" customWidth="1"/>
    <col min="3" max="3" width="17.796875" style="12" customWidth="1"/>
    <col min="4" max="4" width="9.3984375" style="12" customWidth="1"/>
    <col min="5" max="5" width="19.69921875" style="12" customWidth="1"/>
    <col min="6" max="6" width="15.09765625" style="12" customWidth="1"/>
    <col min="7" max="7" width="8.296875" style="12" customWidth="1"/>
    <col min="8" max="8" width="20.8984375" style="12" customWidth="1"/>
    <col min="9" max="9" width="15.09765625" style="12" customWidth="1"/>
    <col min="10" max="10" width="8.8984375" style="12" customWidth="1"/>
    <col min="11" max="11" width="19.69921875" style="12" customWidth="1"/>
    <col min="12" max="12" width="15.09765625" style="12" customWidth="1"/>
    <col min="13" max="13" width="8.796875" style="12" customWidth="1"/>
    <col min="14" max="14" width="20.5" style="12" customWidth="1"/>
    <col min="15" max="15" width="15.09765625" style="12" customWidth="1"/>
    <col min="16" max="16" width="8.796875" style="12" customWidth="1"/>
    <col min="17" max="17" width="20.8984375" style="12" customWidth="1"/>
    <col min="18" max="18" width="15.09765625" style="12" customWidth="1"/>
    <col min="19" max="16384" width="24.19921875" style="12"/>
  </cols>
  <sheetData>
    <row r="1" spans="1:231" ht="15.6" x14ac:dyDescent="0.25">
      <c r="A1" s="109" t="s">
        <v>24</v>
      </c>
      <c r="B1" s="110"/>
      <c r="C1" s="43" t="s">
        <v>16</v>
      </c>
      <c r="D1" s="113">
        <f>'תנאי-סף'!D1</f>
        <v>1</v>
      </c>
      <c r="E1" s="130"/>
      <c r="F1" s="114"/>
      <c r="G1" s="113">
        <v>2</v>
      </c>
      <c r="H1" s="130"/>
      <c r="I1" s="114"/>
      <c r="J1" s="115" t="s">
        <v>43</v>
      </c>
      <c r="K1" s="138"/>
      <c r="L1" s="114"/>
      <c r="M1" s="116" t="s">
        <v>44</v>
      </c>
      <c r="N1" s="138"/>
      <c r="O1" s="117"/>
      <c r="P1" s="115" t="s">
        <v>45</v>
      </c>
      <c r="Q1" s="138"/>
      <c r="R1" s="114"/>
      <c r="S1" s="11"/>
      <c r="T1" s="11"/>
    </row>
    <row r="2" spans="1:231" ht="15.6" x14ac:dyDescent="0.25">
      <c r="A2" s="111"/>
      <c r="B2" s="112"/>
      <c r="C2" s="41" t="s">
        <v>17</v>
      </c>
      <c r="D2" s="107">
        <f>INDEX('תנאי-סף'!$D$1:$J$2,2,MATCH(D1,'תנאי-סף'!$D$1:$J$1,0))</f>
        <v>0</v>
      </c>
      <c r="E2" s="131"/>
      <c r="F2" s="108"/>
      <c r="G2" s="107">
        <f>INDEX('תנאי-סף'!$D$1:$J$2,2,MATCH(G1,'תנאי-סף'!$D$1:$J$1,0))</f>
        <v>0</v>
      </c>
      <c r="H2" s="131"/>
      <c r="I2" s="108"/>
      <c r="J2" s="107" t="e">
        <f>INDEX('תנאי-סף'!$D$1:$J$2,2,MATCH(J1,'תנאי-סף'!$D$1:$J$1,0))</f>
        <v>#N/A</v>
      </c>
      <c r="K2" s="131"/>
      <c r="L2" s="108"/>
      <c r="M2" s="107" t="e">
        <f>INDEX('תנאי-סף'!$D$1:$J$2,2,MATCH(M1,'תנאי-סף'!$D$1:$J$1,0))</f>
        <v>#N/A</v>
      </c>
      <c r="N2" s="131"/>
      <c r="O2" s="108"/>
      <c r="P2" s="107" t="e">
        <f>INDEX('תנאי-סף'!$D$1:$J$2,2,MATCH(P1,'תנאי-סף'!$D$1:$J$1,0))</f>
        <v>#N/A</v>
      </c>
      <c r="Q2" s="131"/>
      <c r="R2" s="108"/>
      <c r="S2" s="11"/>
      <c r="T2" s="11"/>
    </row>
    <row r="3" spans="1:231" ht="15.6" x14ac:dyDescent="0.25">
      <c r="A3" s="36" t="s">
        <v>14</v>
      </c>
      <c r="B3" s="33" t="s">
        <v>15</v>
      </c>
      <c r="C3" s="41" t="s">
        <v>4</v>
      </c>
      <c r="D3" s="36"/>
      <c r="E3" s="61" t="s">
        <v>13</v>
      </c>
      <c r="F3" s="37" t="s">
        <v>5</v>
      </c>
      <c r="G3" s="36"/>
      <c r="H3" s="61" t="s">
        <v>13</v>
      </c>
      <c r="I3" s="37" t="s">
        <v>5</v>
      </c>
      <c r="J3" s="61"/>
      <c r="K3" s="47" t="s">
        <v>11</v>
      </c>
      <c r="L3" s="37" t="s">
        <v>5</v>
      </c>
      <c r="M3" s="47"/>
      <c r="N3" s="47" t="s">
        <v>11</v>
      </c>
      <c r="O3" s="62" t="s">
        <v>5</v>
      </c>
      <c r="P3" s="61"/>
      <c r="Q3" s="61" t="s">
        <v>11</v>
      </c>
      <c r="R3" s="37" t="s">
        <v>5</v>
      </c>
      <c r="S3" s="11"/>
      <c r="T3" s="11"/>
    </row>
    <row r="4" spans="1:231" ht="68.400000000000006" customHeight="1" x14ac:dyDescent="0.25">
      <c r="A4" s="38" t="s">
        <v>100</v>
      </c>
      <c r="B4" s="60" t="s">
        <v>101</v>
      </c>
      <c r="C4" s="44">
        <v>0.1</v>
      </c>
      <c r="D4" s="39" t="s">
        <v>108</v>
      </c>
      <c r="E4" s="39" t="s">
        <v>19</v>
      </c>
      <c r="F4" s="39">
        <f>F5+F6+F7</f>
        <v>0</v>
      </c>
      <c r="G4" s="39" t="s">
        <v>108</v>
      </c>
      <c r="H4" s="39" t="s">
        <v>19</v>
      </c>
      <c r="I4" s="39">
        <f>I5+I6+I7</f>
        <v>0</v>
      </c>
      <c r="J4" s="39" t="s">
        <v>108</v>
      </c>
      <c r="K4" s="39" t="s">
        <v>19</v>
      </c>
      <c r="L4" s="39">
        <f>L5+L6+L7</f>
        <v>0</v>
      </c>
      <c r="M4" s="39" t="s">
        <v>108</v>
      </c>
      <c r="N4" s="39" t="s">
        <v>19</v>
      </c>
      <c r="O4" s="39">
        <f>O5+O6+O7</f>
        <v>0</v>
      </c>
      <c r="P4" s="39" t="s">
        <v>108</v>
      </c>
      <c r="Q4" s="39" t="s">
        <v>19</v>
      </c>
      <c r="R4" s="39">
        <f>R5+R6+R7</f>
        <v>0</v>
      </c>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row>
    <row r="5" spans="1:231" ht="25.8" customHeight="1" x14ac:dyDescent="0.25">
      <c r="A5" s="68" t="s">
        <v>102</v>
      </c>
      <c r="B5" s="105" t="s">
        <v>105</v>
      </c>
      <c r="C5" s="106"/>
      <c r="D5" s="42"/>
      <c r="E5" s="132"/>
      <c r="F5" s="40" t="str">
        <f>IF(D5="V","5","0")</f>
        <v>0</v>
      </c>
      <c r="G5" s="42"/>
      <c r="H5" s="132"/>
      <c r="I5" s="40" t="str">
        <f>IF(G5="V","5","0")</f>
        <v>0</v>
      </c>
      <c r="J5" s="42"/>
      <c r="K5" s="132"/>
      <c r="L5" s="40" t="str">
        <f>IF(J5="V","5","0")</f>
        <v>0</v>
      </c>
      <c r="M5" s="42"/>
      <c r="N5" s="132"/>
      <c r="O5" s="40" t="str">
        <f>IF(M5="V","5","0")</f>
        <v>0</v>
      </c>
      <c r="P5" s="42"/>
      <c r="Q5" s="132"/>
      <c r="R5" s="40" t="str">
        <f>IF(P5="V","5","0")</f>
        <v>0</v>
      </c>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row>
    <row r="6" spans="1:231" ht="24.6" customHeight="1" x14ac:dyDescent="0.25">
      <c r="A6" s="68" t="s">
        <v>103</v>
      </c>
      <c r="B6" s="105" t="s">
        <v>106</v>
      </c>
      <c r="C6" s="106"/>
      <c r="D6" s="42"/>
      <c r="E6" s="132"/>
      <c r="F6" s="40" t="str">
        <f>IF(D6="V","7","0")</f>
        <v>0</v>
      </c>
      <c r="G6" s="42"/>
      <c r="H6" s="132"/>
      <c r="I6" s="40" t="str">
        <f>IF(G6="V","7","0")</f>
        <v>0</v>
      </c>
      <c r="J6" s="42"/>
      <c r="K6" s="132"/>
      <c r="L6" s="40" t="str">
        <f>IF(J6="V","7","0")</f>
        <v>0</v>
      </c>
      <c r="M6" s="42"/>
      <c r="N6" s="132"/>
      <c r="O6" s="40" t="str">
        <f>IF(M6="V","7","0")</f>
        <v>0</v>
      </c>
      <c r="P6" s="42"/>
      <c r="Q6" s="132"/>
      <c r="R6" s="40" t="str">
        <f>IF(P6="V","7","0")</f>
        <v>0</v>
      </c>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row>
    <row r="7" spans="1:231" s="13" customFormat="1" ht="19.2" customHeight="1" thickBot="1" x14ac:dyDescent="0.3">
      <c r="A7" s="56" t="s">
        <v>104</v>
      </c>
      <c r="B7" s="105" t="s">
        <v>107</v>
      </c>
      <c r="C7" s="106"/>
      <c r="D7" s="42"/>
      <c r="E7" s="132"/>
      <c r="F7" s="40" t="str">
        <f>IF(D7="V","10","0")</f>
        <v>0</v>
      </c>
      <c r="G7" s="42"/>
      <c r="H7" s="132"/>
      <c r="I7" s="40" t="str">
        <f>IF(G7="V","10","0")</f>
        <v>0</v>
      </c>
      <c r="J7" s="42"/>
      <c r="K7" s="132"/>
      <c r="L7" s="40" t="str">
        <f>IF(J7="V","10","0")</f>
        <v>0</v>
      </c>
      <c r="M7" s="42"/>
      <c r="N7" s="132"/>
      <c r="O7" s="40" t="str">
        <f>IF(M7="V","10","0")</f>
        <v>0</v>
      </c>
      <c r="P7" s="42"/>
      <c r="Q7" s="132"/>
      <c r="R7" s="40" t="str">
        <f>IF(P7="V","10","0")</f>
        <v>0</v>
      </c>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row>
    <row r="8" spans="1:231" ht="144" customHeight="1" x14ac:dyDescent="0.25">
      <c r="A8" s="38" t="s">
        <v>109</v>
      </c>
      <c r="B8" s="60" t="s">
        <v>116</v>
      </c>
      <c r="C8" s="44">
        <v>0.1</v>
      </c>
      <c r="D8" s="39" t="s">
        <v>108</v>
      </c>
      <c r="E8" s="39" t="s">
        <v>19</v>
      </c>
      <c r="F8" s="39">
        <f>F9+F10+F11</f>
        <v>0</v>
      </c>
      <c r="G8" s="39" t="s">
        <v>108</v>
      </c>
      <c r="H8" s="39" t="s">
        <v>19</v>
      </c>
      <c r="I8" s="39">
        <f>I9+I10+I11</f>
        <v>0</v>
      </c>
      <c r="J8" s="39" t="s">
        <v>108</v>
      </c>
      <c r="K8" s="39" t="s">
        <v>19</v>
      </c>
      <c r="L8" s="39">
        <f>L9+L10+L11</f>
        <v>0</v>
      </c>
      <c r="M8" s="39" t="s">
        <v>108</v>
      </c>
      <c r="N8" s="39" t="s">
        <v>19</v>
      </c>
      <c r="O8" s="39">
        <f>O9+O10+O11</f>
        <v>0</v>
      </c>
      <c r="P8" s="39" t="s">
        <v>108</v>
      </c>
      <c r="Q8" s="39" t="s">
        <v>19</v>
      </c>
      <c r="R8" s="39">
        <f>R9+R10+R11</f>
        <v>0</v>
      </c>
      <c r="S8" s="11"/>
      <c r="T8" s="11"/>
    </row>
    <row r="9" spans="1:231" ht="39" customHeight="1" x14ac:dyDescent="0.25">
      <c r="A9" s="68" t="s">
        <v>110</v>
      </c>
      <c r="B9" s="105" t="s">
        <v>113</v>
      </c>
      <c r="C9" s="106"/>
      <c r="D9" s="42"/>
      <c r="E9" s="132"/>
      <c r="F9" s="40" t="str">
        <f>IF(D9="V","6","0")</f>
        <v>0</v>
      </c>
      <c r="G9" s="42"/>
      <c r="H9" s="132"/>
      <c r="I9" s="40" t="str">
        <f>IF(G9="V","6","0")</f>
        <v>0</v>
      </c>
      <c r="J9" s="42"/>
      <c r="K9" s="132"/>
      <c r="L9" s="40" t="str">
        <f>IF(J9="V","6","0")</f>
        <v>0</v>
      </c>
      <c r="M9" s="42"/>
      <c r="N9" s="132"/>
      <c r="O9" s="40" t="str">
        <f>IF(M9="V","6","0")</f>
        <v>0</v>
      </c>
      <c r="P9" s="42"/>
      <c r="Q9" s="132"/>
      <c r="R9" s="40" t="str">
        <f>IF(P9="V","6","0")</f>
        <v>0</v>
      </c>
      <c r="S9" s="11"/>
      <c r="T9" s="11"/>
    </row>
    <row r="10" spans="1:231" ht="43.2" customHeight="1" x14ac:dyDescent="0.25">
      <c r="A10" s="68" t="s">
        <v>111</v>
      </c>
      <c r="B10" s="105" t="s">
        <v>114</v>
      </c>
      <c r="C10" s="106"/>
      <c r="D10" s="42"/>
      <c r="E10" s="132"/>
      <c r="F10" s="40" t="str">
        <f>IF(D10="V","8","0")</f>
        <v>0</v>
      </c>
      <c r="G10" s="42"/>
      <c r="H10" s="132"/>
      <c r="I10" s="40" t="str">
        <f>IF(G10="V","8","0")</f>
        <v>0</v>
      </c>
      <c r="J10" s="42"/>
      <c r="K10" s="132"/>
      <c r="L10" s="40" t="str">
        <f>IF(J10="V","8","0")</f>
        <v>0</v>
      </c>
      <c r="M10" s="42"/>
      <c r="N10" s="132"/>
      <c r="O10" s="40" t="str">
        <f>IF(M10="V","8","0")</f>
        <v>0</v>
      </c>
      <c r="P10" s="42"/>
      <c r="Q10" s="132"/>
      <c r="R10" s="40" t="str">
        <f>IF(P10="V","8","0")</f>
        <v>0</v>
      </c>
      <c r="S10" s="11"/>
      <c r="T10" s="11"/>
    </row>
    <row r="11" spans="1:231" ht="40.799999999999997" customHeight="1" x14ac:dyDescent="0.25">
      <c r="A11" s="68" t="s">
        <v>112</v>
      </c>
      <c r="B11" s="105" t="s">
        <v>115</v>
      </c>
      <c r="C11" s="106"/>
      <c r="D11" s="42"/>
      <c r="E11" s="132"/>
      <c r="F11" s="40" t="str">
        <f>IF(D11="V","10","0")</f>
        <v>0</v>
      </c>
      <c r="G11" s="42"/>
      <c r="H11" s="132"/>
      <c r="I11" s="40" t="str">
        <f>IF(G11="V","10","0")</f>
        <v>0</v>
      </c>
      <c r="J11" s="42"/>
      <c r="K11" s="132"/>
      <c r="L11" s="40" t="str">
        <f>IF(J11="V","10","0")</f>
        <v>0</v>
      </c>
      <c r="M11" s="42"/>
      <c r="N11" s="132"/>
      <c r="O11" s="40" t="str">
        <f>IF(M11="V","10","0")</f>
        <v>0</v>
      </c>
      <c r="P11" s="42"/>
      <c r="Q11" s="132"/>
      <c r="R11" s="40" t="str">
        <f>IF(P11="V","10","0")</f>
        <v>0</v>
      </c>
      <c r="S11" s="11"/>
      <c r="T11" s="11"/>
    </row>
    <row r="12" spans="1:231" ht="76.2" customHeight="1" x14ac:dyDescent="0.25">
      <c r="A12" s="38" t="s">
        <v>117</v>
      </c>
      <c r="B12" s="57" t="s">
        <v>118</v>
      </c>
      <c r="C12" s="44">
        <v>0.1</v>
      </c>
      <c r="D12" s="39" t="s">
        <v>108</v>
      </c>
      <c r="E12" s="39" t="s">
        <v>19</v>
      </c>
      <c r="F12" s="39">
        <f>F13+F14+F15+F16</f>
        <v>0</v>
      </c>
      <c r="G12" s="39" t="s">
        <v>108</v>
      </c>
      <c r="H12" s="39" t="s">
        <v>19</v>
      </c>
      <c r="I12" s="39">
        <f>I13+I14+I15+I16</f>
        <v>0</v>
      </c>
      <c r="J12" s="39" t="s">
        <v>108</v>
      </c>
      <c r="K12" s="39" t="s">
        <v>19</v>
      </c>
      <c r="L12" s="39">
        <f>L13+L14+L15+L16</f>
        <v>0</v>
      </c>
      <c r="M12" s="39" t="s">
        <v>108</v>
      </c>
      <c r="N12" s="39" t="s">
        <v>19</v>
      </c>
      <c r="O12" s="39">
        <f>O13+O14+O15+O16</f>
        <v>0</v>
      </c>
      <c r="P12" s="39" t="s">
        <v>108</v>
      </c>
      <c r="Q12" s="39" t="s">
        <v>19</v>
      </c>
      <c r="R12" s="39">
        <f>R13+R14+R15+R16</f>
        <v>0</v>
      </c>
      <c r="S12" s="11"/>
      <c r="T12" s="11"/>
    </row>
    <row r="13" spans="1:231" ht="47.4" customHeight="1" x14ac:dyDescent="0.25">
      <c r="A13" s="68" t="s">
        <v>121</v>
      </c>
      <c r="B13" s="105" t="s">
        <v>119</v>
      </c>
      <c r="C13" s="106"/>
      <c r="D13" s="42"/>
      <c r="E13" s="132"/>
      <c r="F13" s="40" t="str">
        <f>IF(D13="V","5","0")</f>
        <v>0</v>
      </c>
      <c r="G13" s="42"/>
      <c r="H13" s="132"/>
      <c r="I13" s="40" t="str">
        <f>IF(F13="V","5","0")</f>
        <v>0</v>
      </c>
      <c r="J13" s="42"/>
      <c r="K13" s="132"/>
      <c r="L13" s="40" t="str">
        <f>IF(I13="V","5","0")</f>
        <v>0</v>
      </c>
      <c r="M13" s="42"/>
      <c r="N13" s="132"/>
      <c r="O13" s="40" t="str">
        <f>IF(L13="V","5","0")</f>
        <v>0</v>
      </c>
      <c r="P13" s="42"/>
      <c r="Q13" s="132"/>
      <c r="R13" s="40" t="str">
        <f>IF(O13="V","5","0")</f>
        <v>0</v>
      </c>
      <c r="S13" s="11"/>
      <c r="T13" s="11"/>
    </row>
    <row r="14" spans="1:231" ht="21" customHeight="1" x14ac:dyDescent="0.25">
      <c r="A14" s="68" t="s">
        <v>120</v>
      </c>
      <c r="B14" s="105" t="s">
        <v>122</v>
      </c>
      <c r="C14" s="106"/>
      <c r="D14" s="42"/>
      <c r="E14" s="132"/>
      <c r="F14" s="40" t="str">
        <f>IF(D14="V","2","0")</f>
        <v>0</v>
      </c>
      <c r="G14" s="42"/>
      <c r="H14" s="132"/>
      <c r="I14" s="40" t="str">
        <f>IF(F14="V","2","0")</f>
        <v>0</v>
      </c>
      <c r="J14" s="42"/>
      <c r="K14" s="132"/>
      <c r="L14" s="40" t="str">
        <f>IF(I14="V","2","0")</f>
        <v>0</v>
      </c>
      <c r="M14" s="42"/>
      <c r="N14" s="132"/>
      <c r="O14" s="40" t="str">
        <f>IF(L14="V","2","0")</f>
        <v>0</v>
      </c>
      <c r="P14" s="42"/>
      <c r="Q14" s="132"/>
      <c r="R14" s="40" t="str">
        <f>IF(O14="V","2","0")</f>
        <v>0</v>
      </c>
      <c r="S14" s="11"/>
      <c r="T14" s="11"/>
    </row>
    <row r="15" spans="1:231" ht="24" customHeight="1" x14ac:dyDescent="0.25">
      <c r="A15" s="68" t="s">
        <v>123</v>
      </c>
      <c r="B15" s="136" t="s">
        <v>125</v>
      </c>
      <c r="C15" s="72"/>
      <c r="D15" s="42"/>
      <c r="E15" s="132"/>
      <c r="F15" s="40" t="str">
        <f>IF(D15="V","4","0")</f>
        <v>0</v>
      </c>
      <c r="G15" s="42"/>
      <c r="H15" s="132"/>
      <c r="I15" s="40" t="str">
        <f>IF(F15="V","4","0")</f>
        <v>0</v>
      </c>
      <c r="J15" s="42"/>
      <c r="K15" s="132"/>
      <c r="L15" s="40" t="str">
        <f>IF(I15="V","4","0")</f>
        <v>0</v>
      </c>
      <c r="M15" s="42"/>
      <c r="N15" s="132"/>
      <c r="O15" s="40" t="str">
        <f>IF(L15="V","4","0")</f>
        <v>0</v>
      </c>
      <c r="P15" s="42"/>
      <c r="Q15" s="132"/>
      <c r="R15" s="40" t="str">
        <f>IF(O15="V","4","0")</f>
        <v>0</v>
      </c>
      <c r="S15" s="11"/>
      <c r="T15" s="11"/>
    </row>
    <row r="16" spans="1:231" ht="25.8" customHeight="1" x14ac:dyDescent="0.25">
      <c r="A16" s="59" t="s">
        <v>124</v>
      </c>
      <c r="B16" s="105" t="s">
        <v>126</v>
      </c>
      <c r="C16" s="106"/>
      <c r="D16" s="42"/>
      <c r="E16" s="132"/>
      <c r="F16" s="40" t="str">
        <f>IF(D16="V","5","0")</f>
        <v>0</v>
      </c>
      <c r="G16" s="66"/>
      <c r="H16" s="137"/>
      <c r="I16" s="40" t="str">
        <f>IF(F16="V","5","0")</f>
        <v>0</v>
      </c>
      <c r="J16" s="42"/>
      <c r="K16" s="132"/>
      <c r="L16" s="40" t="str">
        <f>IF(I16="V","5","0")</f>
        <v>0</v>
      </c>
      <c r="M16" s="42"/>
      <c r="N16" s="132"/>
      <c r="O16" s="40" t="str">
        <f>IF(L16="V","5","0")</f>
        <v>0</v>
      </c>
      <c r="P16" s="42"/>
      <c r="Q16" s="132"/>
      <c r="R16" s="40" t="str">
        <f>IF(O16="V","5","0")</f>
        <v>0</v>
      </c>
      <c r="S16" s="11"/>
      <c r="T16" s="11"/>
    </row>
    <row r="17" spans="1:20" ht="62.4" x14ac:dyDescent="0.25">
      <c r="A17" s="38" t="s">
        <v>130</v>
      </c>
      <c r="B17" s="57" t="s">
        <v>133</v>
      </c>
      <c r="C17" s="44">
        <v>0.1</v>
      </c>
      <c r="D17" s="39" t="s">
        <v>108</v>
      </c>
      <c r="E17" s="39" t="s">
        <v>19</v>
      </c>
      <c r="F17" s="39">
        <f>F18+F19</f>
        <v>0</v>
      </c>
      <c r="G17" s="39" t="s">
        <v>108</v>
      </c>
      <c r="H17" s="39" t="s">
        <v>19</v>
      </c>
      <c r="I17" s="39">
        <f>I18+I19</f>
        <v>0</v>
      </c>
      <c r="J17" s="39" t="s">
        <v>108</v>
      </c>
      <c r="K17" s="39" t="s">
        <v>19</v>
      </c>
      <c r="L17" s="39">
        <f>L18+L19</f>
        <v>0</v>
      </c>
      <c r="M17" s="39" t="s">
        <v>108</v>
      </c>
      <c r="N17" s="39" t="s">
        <v>19</v>
      </c>
      <c r="O17" s="39">
        <f>O18+O19</f>
        <v>0</v>
      </c>
      <c r="P17" s="39" t="s">
        <v>108</v>
      </c>
      <c r="Q17" s="39" t="s">
        <v>19</v>
      </c>
      <c r="R17" s="39">
        <f>R18+R19</f>
        <v>0</v>
      </c>
      <c r="S17" s="11"/>
      <c r="T17" s="11"/>
    </row>
    <row r="18" spans="1:20" ht="39" customHeight="1" x14ac:dyDescent="0.25">
      <c r="A18" s="68" t="s">
        <v>134</v>
      </c>
      <c r="B18" s="105" t="s">
        <v>136</v>
      </c>
      <c r="C18" s="106"/>
      <c r="D18" s="42"/>
      <c r="E18" s="132"/>
      <c r="F18" s="40" t="str">
        <f>IF(D18="V","5","0")</f>
        <v>0</v>
      </c>
      <c r="G18" s="66"/>
      <c r="H18" s="137"/>
      <c r="I18" s="40" t="str">
        <f>IF(G18="V","5","0")</f>
        <v>0</v>
      </c>
      <c r="J18" s="42"/>
      <c r="K18" s="132"/>
      <c r="L18" s="40" t="str">
        <f>IF(J18="V","5","0")</f>
        <v>0</v>
      </c>
      <c r="M18" s="42"/>
      <c r="N18" s="132"/>
      <c r="O18" s="40" t="str">
        <f>IF(M18="V","5","0")</f>
        <v>0</v>
      </c>
      <c r="P18" s="42"/>
      <c r="Q18" s="132"/>
      <c r="R18" s="40" t="str">
        <f>IF(P18="V","5","0")</f>
        <v>0</v>
      </c>
      <c r="S18" s="11"/>
      <c r="T18" s="11"/>
    </row>
    <row r="19" spans="1:20" ht="43.2" customHeight="1" x14ac:dyDescent="0.25">
      <c r="A19" s="68" t="s">
        <v>135</v>
      </c>
      <c r="B19" s="105" t="s">
        <v>137</v>
      </c>
      <c r="C19" s="106"/>
      <c r="D19" s="42"/>
      <c r="E19" s="132"/>
      <c r="F19" s="40" t="str">
        <f>IF(D19="V","10","0")</f>
        <v>0</v>
      </c>
      <c r="G19" s="66"/>
      <c r="H19" s="137"/>
      <c r="I19" s="40" t="str">
        <f>IF(G19="V","10","0")</f>
        <v>0</v>
      </c>
      <c r="J19" s="42"/>
      <c r="K19" s="132"/>
      <c r="L19" s="40" t="str">
        <f>IF(J19="V","10","0")</f>
        <v>0</v>
      </c>
      <c r="M19" s="42"/>
      <c r="N19" s="132"/>
      <c r="O19" s="40" t="str">
        <f>IF(M19="V","10","0")</f>
        <v>0</v>
      </c>
      <c r="P19" s="42"/>
      <c r="Q19" s="132"/>
      <c r="R19" s="40" t="str">
        <f>IF(P19="V","10","0")</f>
        <v>0</v>
      </c>
      <c r="S19" s="11"/>
      <c r="T19" s="11"/>
    </row>
    <row r="20" spans="1:20" ht="15.6" customHeight="1" x14ac:dyDescent="0.25">
      <c r="A20" s="38" t="s">
        <v>131</v>
      </c>
      <c r="B20" s="34" t="s">
        <v>127</v>
      </c>
      <c r="C20" s="44">
        <v>0.35</v>
      </c>
      <c r="D20" s="139" t="s">
        <v>128</v>
      </c>
      <c r="E20" s="140"/>
      <c r="F20" s="39">
        <f>'תכנית עבודה מוצעת'!C16</f>
        <v>0</v>
      </c>
      <c r="G20" s="139" t="s">
        <v>128</v>
      </c>
      <c r="H20" s="140"/>
      <c r="I20" s="39">
        <f>'תכנית עבודה מוצעת'!E16</f>
        <v>0</v>
      </c>
      <c r="J20" s="139" t="s">
        <v>128</v>
      </c>
      <c r="K20" s="140"/>
      <c r="L20" s="39">
        <f>'תכנית עבודה מוצעת'!G16</f>
        <v>0</v>
      </c>
      <c r="M20" s="139" t="s">
        <v>128</v>
      </c>
      <c r="N20" s="140"/>
      <c r="O20" s="39">
        <f>'תכנית עבודה מוצעת'!I16</f>
        <v>0</v>
      </c>
      <c r="P20" s="139" t="s">
        <v>128</v>
      </c>
      <c r="Q20" s="140"/>
      <c r="R20" s="39">
        <f>'תכנית עבודה מוצעת'!K16</f>
        <v>0</v>
      </c>
    </row>
    <row r="21" spans="1:20" ht="62.4" x14ac:dyDescent="0.25">
      <c r="A21" s="38" t="s">
        <v>132</v>
      </c>
      <c r="B21" s="34" t="s">
        <v>129</v>
      </c>
      <c r="C21" s="44">
        <v>0.1</v>
      </c>
      <c r="D21" s="39" t="s">
        <v>108</v>
      </c>
      <c r="E21" s="39" t="s">
        <v>19</v>
      </c>
      <c r="F21" s="39">
        <f>F22+F23+F24+F25</f>
        <v>0</v>
      </c>
      <c r="G21" s="39" t="s">
        <v>108</v>
      </c>
      <c r="H21" s="39" t="s">
        <v>19</v>
      </c>
      <c r="I21" s="39">
        <f>I22+I23+I24+I25</f>
        <v>0</v>
      </c>
      <c r="J21" s="39" t="s">
        <v>108</v>
      </c>
      <c r="K21" s="39" t="s">
        <v>19</v>
      </c>
      <c r="L21" s="39">
        <f>L22+L23+L24+L25</f>
        <v>0</v>
      </c>
      <c r="M21" s="39" t="s">
        <v>108</v>
      </c>
      <c r="N21" s="39" t="s">
        <v>19</v>
      </c>
      <c r="O21" s="39">
        <f>O22+O23+O24+O25</f>
        <v>0</v>
      </c>
      <c r="P21" s="39" t="s">
        <v>108</v>
      </c>
      <c r="Q21" s="39" t="s">
        <v>19</v>
      </c>
      <c r="R21" s="39">
        <f>R22+R23+R24+R25</f>
        <v>0</v>
      </c>
    </row>
    <row r="22" spans="1:20" ht="15.6" x14ac:dyDescent="0.25">
      <c r="A22" s="68" t="s">
        <v>138</v>
      </c>
      <c r="B22" s="105" t="s">
        <v>142</v>
      </c>
      <c r="C22" s="106"/>
      <c r="D22" s="42"/>
      <c r="E22" s="42"/>
      <c r="F22" s="40" t="str">
        <f>IF(D22="V","2","0")</f>
        <v>0</v>
      </c>
      <c r="G22" s="42"/>
      <c r="H22" s="42"/>
      <c r="I22" s="40" t="str">
        <f>IF(G22="V","2","0")</f>
        <v>0</v>
      </c>
      <c r="J22" s="42"/>
      <c r="K22" s="42"/>
      <c r="L22" s="40" t="str">
        <f>IF(J22="V","2","0")</f>
        <v>0</v>
      </c>
      <c r="M22" s="42"/>
      <c r="N22" s="42"/>
      <c r="O22" s="40" t="str">
        <f>IF(M22="V","2","0")</f>
        <v>0</v>
      </c>
      <c r="P22" s="42"/>
      <c r="Q22" s="40"/>
      <c r="R22" s="40" t="str">
        <f>IF(P22="V","2","0")</f>
        <v>0</v>
      </c>
    </row>
    <row r="23" spans="1:20" ht="15.6" x14ac:dyDescent="0.25">
      <c r="A23" s="68" t="s">
        <v>139</v>
      </c>
      <c r="B23" s="105" t="s">
        <v>143</v>
      </c>
      <c r="C23" s="106"/>
      <c r="D23" s="42"/>
      <c r="E23" s="42"/>
      <c r="F23" s="40" t="str">
        <f>IF(D23="V","5","0")</f>
        <v>0</v>
      </c>
      <c r="G23" s="42"/>
      <c r="H23" s="42"/>
      <c r="I23" s="40" t="str">
        <f>IF(G23="V","5","0")</f>
        <v>0</v>
      </c>
      <c r="J23" s="42"/>
      <c r="K23" s="42"/>
      <c r="L23" s="40" t="str">
        <f>IF(J23="V","5","0")</f>
        <v>0</v>
      </c>
      <c r="M23" s="42"/>
      <c r="N23" s="42"/>
      <c r="O23" s="40" t="str">
        <f>IF(M23="V","5","0")</f>
        <v>0</v>
      </c>
      <c r="P23" s="42"/>
      <c r="Q23" s="132"/>
      <c r="R23" s="40" t="str">
        <f>IF(P23="V","5","0")</f>
        <v>0</v>
      </c>
    </row>
    <row r="24" spans="1:20" ht="15.6" x14ac:dyDescent="0.25">
      <c r="A24" s="68" t="s">
        <v>140</v>
      </c>
      <c r="B24" s="105" t="s">
        <v>144</v>
      </c>
      <c r="C24" s="106"/>
      <c r="D24" s="42"/>
      <c r="E24" s="42"/>
      <c r="F24" s="40" t="str">
        <f>IF(D24="V","7","0")</f>
        <v>0</v>
      </c>
      <c r="G24" s="42"/>
      <c r="H24" s="42"/>
      <c r="I24" s="40" t="str">
        <f>IF(G24="V","7","0")</f>
        <v>0</v>
      </c>
      <c r="J24" s="42"/>
      <c r="K24" s="42"/>
      <c r="L24" s="40" t="str">
        <f>IF(J24="V","7","0")</f>
        <v>0</v>
      </c>
      <c r="M24" s="42"/>
      <c r="N24" s="42"/>
      <c r="O24" s="40" t="str">
        <f>IF(M24="V","7","0")</f>
        <v>0</v>
      </c>
      <c r="P24" s="42"/>
      <c r="Q24" s="132"/>
      <c r="R24" s="40" t="str">
        <f>IF(P24="V","7","0")</f>
        <v>0</v>
      </c>
    </row>
    <row r="25" spans="1:20" ht="15.6" x14ac:dyDescent="0.25">
      <c r="A25" s="68" t="s">
        <v>141</v>
      </c>
      <c r="B25" s="105" t="s">
        <v>145</v>
      </c>
      <c r="C25" s="106"/>
      <c r="D25" s="42"/>
      <c r="E25" s="42"/>
      <c r="F25" s="40" t="str">
        <f>IF(D25="V","10","0")</f>
        <v>0</v>
      </c>
      <c r="G25" s="42"/>
      <c r="H25" s="42"/>
      <c r="I25" s="40" t="str">
        <f>IF(G25="V","10","0")</f>
        <v>0</v>
      </c>
      <c r="J25" s="42"/>
      <c r="K25" s="42"/>
      <c r="L25" s="40" t="str">
        <f>IF(J25="V","10","0")</f>
        <v>0</v>
      </c>
      <c r="M25" s="42"/>
      <c r="N25" s="42"/>
      <c r="O25" s="40" t="str">
        <f>IF(M25="V","10","0")</f>
        <v>0</v>
      </c>
      <c r="P25" s="42"/>
      <c r="Q25" s="132"/>
      <c r="R25" s="40" t="str">
        <f>IF(P25="V","10","0")</f>
        <v>0</v>
      </c>
    </row>
    <row r="26" spans="1:20" ht="93.6" x14ac:dyDescent="0.25">
      <c r="A26" s="38" t="s">
        <v>146</v>
      </c>
      <c r="B26" s="34" t="s">
        <v>147</v>
      </c>
      <c r="C26" s="44">
        <v>0.15</v>
      </c>
      <c r="D26" s="39" t="s">
        <v>154</v>
      </c>
      <c r="E26" s="39" t="s">
        <v>19</v>
      </c>
      <c r="F26" s="39">
        <f>F27+F28+F29+F30</f>
        <v>0</v>
      </c>
      <c r="G26" s="39" t="s">
        <v>108</v>
      </c>
      <c r="H26" s="39" t="s">
        <v>19</v>
      </c>
      <c r="I26" s="39">
        <f>I27+I28+I29+I30</f>
        <v>0</v>
      </c>
      <c r="J26" s="39" t="s">
        <v>108</v>
      </c>
      <c r="K26" s="39" t="s">
        <v>19</v>
      </c>
      <c r="L26" s="39">
        <f>L27+L28+L29+L30</f>
        <v>0</v>
      </c>
      <c r="M26" s="39" t="s">
        <v>108</v>
      </c>
      <c r="N26" s="39" t="s">
        <v>19</v>
      </c>
      <c r="O26" s="39">
        <f>O27+O28+O29+O30</f>
        <v>0</v>
      </c>
      <c r="P26" s="39" t="s">
        <v>108</v>
      </c>
      <c r="Q26" s="39" t="s">
        <v>19</v>
      </c>
      <c r="R26" s="39">
        <f>R31+R32+R33+R34</f>
        <v>0</v>
      </c>
    </row>
    <row r="27" spans="1:20" ht="67.2" customHeight="1" x14ac:dyDescent="0.25">
      <c r="A27" s="141" t="s">
        <v>148</v>
      </c>
      <c r="B27" s="105" t="s">
        <v>150</v>
      </c>
      <c r="C27" s="106"/>
      <c r="D27" s="42"/>
      <c r="E27" s="42"/>
      <c r="F27" s="66">
        <f>D27*1</f>
        <v>0</v>
      </c>
      <c r="G27" s="42"/>
      <c r="H27" s="42"/>
      <c r="I27" s="66">
        <f>G27*1</f>
        <v>0</v>
      </c>
      <c r="J27" s="42"/>
      <c r="K27" s="42"/>
      <c r="L27" s="66">
        <f>J27*1</f>
        <v>0</v>
      </c>
      <c r="M27" s="42"/>
      <c r="N27" s="42"/>
      <c r="O27" s="66">
        <f>M27*1</f>
        <v>0</v>
      </c>
      <c r="P27" s="42"/>
      <c r="Q27" s="42"/>
      <c r="R27" s="42"/>
    </row>
    <row r="28" spans="1:20" ht="38.4" customHeight="1" x14ac:dyDescent="0.25">
      <c r="A28" s="142"/>
      <c r="B28" s="136" t="s">
        <v>151</v>
      </c>
      <c r="C28" s="72"/>
      <c r="D28" s="42"/>
      <c r="E28" s="42"/>
      <c r="F28" s="66">
        <f>D28*2</f>
        <v>0</v>
      </c>
      <c r="G28" s="42"/>
      <c r="H28" s="42"/>
      <c r="I28" s="66">
        <f>G28*2</f>
        <v>0</v>
      </c>
      <c r="J28" s="42"/>
      <c r="K28" s="42"/>
      <c r="L28" s="66">
        <f>J28*2</f>
        <v>0</v>
      </c>
      <c r="M28" s="42"/>
      <c r="N28" s="42"/>
      <c r="O28" s="66">
        <f>M28*2</f>
        <v>0</v>
      </c>
      <c r="P28" s="42"/>
      <c r="Q28" s="42"/>
      <c r="R28" s="42"/>
    </row>
    <row r="29" spans="1:20" ht="50.4" customHeight="1" x14ac:dyDescent="0.25">
      <c r="A29" s="141" t="s">
        <v>149</v>
      </c>
      <c r="B29" s="136" t="s">
        <v>152</v>
      </c>
      <c r="C29" s="72"/>
      <c r="D29" s="42"/>
      <c r="E29" s="42"/>
      <c r="F29" s="40" t="str">
        <f>IF(D29="V","2.5","0")</f>
        <v>0</v>
      </c>
      <c r="G29" s="42"/>
      <c r="H29" s="42"/>
      <c r="I29" s="40" t="str">
        <f>IF(G29="V","2.5","0")</f>
        <v>0</v>
      </c>
      <c r="J29" s="42"/>
      <c r="K29" s="42"/>
      <c r="L29" s="40" t="str">
        <f>IF(J29="V","2.5","0")</f>
        <v>0</v>
      </c>
      <c r="M29" s="42"/>
      <c r="N29" s="42"/>
      <c r="O29" s="40" t="str">
        <f>IF(M29="V","2.5","0")</f>
        <v>0</v>
      </c>
      <c r="P29" s="42"/>
      <c r="Q29" s="42"/>
      <c r="R29" s="42"/>
    </row>
    <row r="30" spans="1:20" ht="45.6" customHeight="1" x14ac:dyDescent="0.25">
      <c r="A30" s="142"/>
      <c r="B30" s="105" t="s">
        <v>153</v>
      </c>
      <c r="C30" s="106"/>
      <c r="D30" s="42"/>
      <c r="E30" s="42"/>
      <c r="F30" s="40" t="str">
        <f>IF(D30="V","5","0")</f>
        <v>0</v>
      </c>
      <c r="G30" s="42"/>
      <c r="H30" s="42"/>
      <c r="I30" s="40" t="str">
        <f>IF(G30="V","5","0")</f>
        <v>0</v>
      </c>
      <c r="J30" s="42"/>
      <c r="K30" s="42"/>
      <c r="L30" s="40" t="str">
        <f>IF(J30="V","5","0")</f>
        <v>0</v>
      </c>
      <c r="M30" s="42"/>
      <c r="N30" s="42"/>
      <c r="O30" s="40" t="str">
        <f>IF(M30="V","5","0")</f>
        <v>0</v>
      </c>
      <c r="P30" s="42"/>
      <c r="Q30" s="42"/>
      <c r="R30" s="42"/>
    </row>
    <row r="31" spans="1:20" ht="15.6" x14ac:dyDescent="0.25">
      <c r="A31" s="99" t="s">
        <v>20</v>
      </c>
      <c r="B31" s="100"/>
      <c r="C31" s="45">
        <f>C4+C8+C12+C17+C20+C21+C26</f>
        <v>1</v>
      </c>
      <c r="D31" s="103">
        <f>F4+F8+F12+F17+F20+F21+F26</f>
        <v>0</v>
      </c>
      <c r="E31" s="133"/>
      <c r="F31" s="104"/>
      <c r="G31" s="103">
        <f t="shared" ref="G31" si="0">I4+I8+I12+I17+I20+I21+I26</f>
        <v>0</v>
      </c>
      <c r="H31" s="133"/>
      <c r="I31" s="104"/>
      <c r="J31" s="103">
        <f t="shared" ref="J31" si="1">L4+L8+L12+L17+L20+L21+L26</f>
        <v>0</v>
      </c>
      <c r="K31" s="133"/>
      <c r="L31" s="104"/>
      <c r="M31" s="103">
        <f t="shared" ref="M31" si="2">O4+O8+O12+O17+O20+O21+O26</f>
        <v>0</v>
      </c>
      <c r="N31" s="133"/>
      <c r="O31" s="104"/>
      <c r="P31" s="103">
        <f t="shared" ref="P31" si="3">R4+R8+R12+R17+R20+R21+R26</f>
        <v>0</v>
      </c>
      <c r="Q31" s="133"/>
      <c r="R31" s="104"/>
    </row>
    <row r="32" spans="1:20" ht="15.6" x14ac:dyDescent="0.25">
      <c r="A32" s="101">
        <v>10.7</v>
      </c>
      <c r="B32" s="35" t="s">
        <v>22</v>
      </c>
      <c r="C32" s="46">
        <v>70</v>
      </c>
      <c r="D32" s="97" t="str">
        <f>IF(D31&gt;=$C$32,"V","X")</f>
        <v>X</v>
      </c>
      <c r="E32" s="134"/>
      <c r="F32" s="98"/>
      <c r="G32" s="97" t="str">
        <f t="shared" ref="G32" si="4">IF(G31&gt;=$C$32,"V","X")</f>
        <v>X</v>
      </c>
      <c r="H32" s="134"/>
      <c r="I32" s="98"/>
      <c r="J32" s="97" t="str">
        <f>IF(J31&gt;=$C$32,"V","X")</f>
        <v>X</v>
      </c>
      <c r="K32" s="134"/>
      <c r="L32" s="98"/>
      <c r="M32" s="97" t="str">
        <f t="shared" ref="M32" si="5">IF(M31&gt;=$C$32,"V","X")</f>
        <v>X</v>
      </c>
      <c r="N32" s="134"/>
      <c r="O32" s="98"/>
      <c r="P32" s="97" t="str">
        <f t="shared" ref="P32" si="6">IF(P31&gt;=$C$32,"V","X")</f>
        <v>X</v>
      </c>
      <c r="Q32" s="134"/>
      <c r="R32" s="98"/>
    </row>
    <row r="33" spans="1:18" ht="15.6" x14ac:dyDescent="0.25">
      <c r="A33" s="102"/>
      <c r="B33" s="54" t="s">
        <v>23</v>
      </c>
      <c r="C33" s="55">
        <v>60</v>
      </c>
      <c r="D33" s="95" t="str">
        <f>IF(D31&gt;=$C$33,"V","X")</f>
        <v>X</v>
      </c>
      <c r="E33" s="135"/>
      <c r="F33" s="96"/>
      <c r="G33" s="95" t="str">
        <f t="shared" ref="G33" si="7">IF(G31&gt;=$C$33,"V","X")</f>
        <v>X</v>
      </c>
      <c r="H33" s="135"/>
      <c r="I33" s="96"/>
      <c r="J33" s="95" t="str">
        <f>IF(J31&gt;=$C$33,"V","X")</f>
        <v>X</v>
      </c>
      <c r="K33" s="135"/>
      <c r="L33" s="96"/>
      <c r="M33" s="95" t="str">
        <f t="shared" ref="M33" si="8">IF(M31&gt;=$C$33,"V","X")</f>
        <v>X</v>
      </c>
      <c r="N33" s="135"/>
      <c r="O33" s="96"/>
      <c r="P33" s="95" t="str">
        <f t="shared" ref="P33" si="9">IF(P31&gt;=$C$33,"V","X")</f>
        <v>X</v>
      </c>
      <c r="Q33" s="135"/>
      <c r="R33" s="96"/>
    </row>
  </sheetData>
  <sheetProtection selectLockedCells="1" selectUnlockedCells="1"/>
  <mergeCells count="55">
    <mergeCell ref="B25:C25"/>
    <mergeCell ref="B27:C27"/>
    <mergeCell ref="B30:C30"/>
    <mergeCell ref="B28:C28"/>
    <mergeCell ref="A27:A28"/>
    <mergeCell ref="B29:C29"/>
    <mergeCell ref="A29:A30"/>
    <mergeCell ref="B18:C18"/>
    <mergeCell ref="B19:C19"/>
    <mergeCell ref="B22:C22"/>
    <mergeCell ref="B23:C23"/>
    <mergeCell ref="B24:C24"/>
    <mergeCell ref="J20:K20"/>
    <mergeCell ref="M20:N20"/>
    <mergeCell ref="P20:Q20"/>
    <mergeCell ref="D20:E20"/>
    <mergeCell ref="G20:H20"/>
    <mergeCell ref="J33:L33"/>
    <mergeCell ref="M33:O33"/>
    <mergeCell ref="P33:R33"/>
    <mergeCell ref="J31:L31"/>
    <mergeCell ref="M31:O31"/>
    <mergeCell ref="P31:R31"/>
    <mergeCell ref="J32:L32"/>
    <mergeCell ref="M32:O32"/>
    <mergeCell ref="P32:R32"/>
    <mergeCell ref="J1:L1"/>
    <mergeCell ref="M1:O1"/>
    <mergeCell ref="P1:R1"/>
    <mergeCell ref="J2:L2"/>
    <mergeCell ref="M2:O2"/>
    <mergeCell ref="P2:R2"/>
    <mergeCell ref="B16:C16"/>
    <mergeCell ref="G2:I2"/>
    <mergeCell ref="A1:B2"/>
    <mergeCell ref="D1:F1"/>
    <mergeCell ref="D2:F2"/>
    <mergeCell ref="G1:I1"/>
    <mergeCell ref="B7:C7"/>
    <mergeCell ref="B13:C13"/>
    <mergeCell ref="B11:C11"/>
    <mergeCell ref="B6:C6"/>
    <mergeCell ref="B5:C5"/>
    <mergeCell ref="B10:C10"/>
    <mergeCell ref="B9:C9"/>
    <mergeCell ref="B14:C14"/>
    <mergeCell ref="B15:C15"/>
    <mergeCell ref="G33:I33"/>
    <mergeCell ref="G32:I32"/>
    <mergeCell ref="D33:F33"/>
    <mergeCell ref="D32:F32"/>
    <mergeCell ref="A31:B31"/>
    <mergeCell ref="A32:A33"/>
    <mergeCell ref="D31:F31"/>
    <mergeCell ref="G31:I31"/>
  </mergeCells>
  <conditionalFormatting sqref="A7:B7 A1:I1 A2:R2 A5:A6 A4:C4 F4 D5:I7 I4:I7 A8:C8 A9:A11 D9:E11 G11:H11 D13:E16 G16:H16 I12 A3:I3 F20 A20:D20 D18:E19 G18:H19 F12 A31:R33 I20 L20 O20 R20">
    <cfRule type="containsText" dxfId="433" priority="589" operator="containsText" text="V">
      <formula>NOT(ISERROR(SEARCH("V",A1)))</formula>
    </cfRule>
    <cfRule type="containsText" dxfId="432" priority="590" operator="containsText" text="X">
      <formula>NOT(ISERROR(SEARCH("X",A1)))</formula>
    </cfRule>
  </conditionalFormatting>
  <conditionalFormatting sqref="A12:C12">
    <cfRule type="containsText" dxfId="431" priority="583" operator="containsText" text="V">
      <formula>NOT(ISERROR(SEARCH("V",A12)))</formula>
    </cfRule>
    <cfRule type="containsText" dxfId="430" priority="584" operator="containsText" text="X">
      <formula>NOT(ISERROR(SEARCH("X",A12)))</formula>
    </cfRule>
  </conditionalFormatting>
  <conditionalFormatting sqref="A16">
    <cfRule type="containsText" dxfId="429" priority="573" operator="containsText" text="V">
      <formula>NOT(ISERROR(SEARCH("V",A16)))</formula>
    </cfRule>
    <cfRule type="containsText" dxfId="428" priority="574" operator="containsText" text="X">
      <formula>NOT(ISERROR(SEARCH("X",A16)))</formula>
    </cfRule>
  </conditionalFormatting>
  <conditionalFormatting sqref="B16">
    <cfRule type="containsText" dxfId="427" priority="571" operator="containsText" text="V">
      <formula>NOT(ISERROR(SEARCH("V",B16)))</formula>
    </cfRule>
    <cfRule type="containsText" dxfId="426" priority="572" operator="containsText" text="X">
      <formula>NOT(ISERROR(SEARCH("X",B16)))</formula>
    </cfRule>
  </conditionalFormatting>
  <conditionalFormatting sqref="J1:R1 M7:N7 J7:K7 P7:Q7 J3:R3">
    <cfRule type="containsText" dxfId="425" priority="551" operator="containsText" text="V">
      <formula>NOT(ISERROR(SEARCH("V",J1)))</formula>
    </cfRule>
    <cfRule type="containsText" dxfId="424" priority="552" operator="containsText" text="X">
      <formula>NOT(ISERROR(SEARCH("X",J1)))</formula>
    </cfRule>
  </conditionalFormatting>
  <conditionalFormatting sqref="J16:K16 M16:N16 P16:Q16 P18:Q19 M18:N19 J18:K19">
    <cfRule type="containsText" dxfId="423" priority="547" operator="containsText" text="V">
      <formula>NOT(ISERROR(SEARCH("V",J16)))</formula>
    </cfRule>
    <cfRule type="containsText" dxfId="422" priority="548" operator="containsText" text="X">
      <formula>NOT(ISERROR(SEARCH("X",J16)))</formula>
    </cfRule>
  </conditionalFormatting>
  <conditionalFormatting sqref="G13:H15">
    <cfRule type="containsText" dxfId="421" priority="493" operator="containsText" text="V">
      <formula>NOT(ISERROR(SEARCH("V",G13)))</formula>
    </cfRule>
    <cfRule type="containsText" dxfId="420" priority="494" operator="containsText" text="X">
      <formula>NOT(ISERROR(SEARCH("X",G13)))</formula>
    </cfRule>
  </conditionalFormatting>
  <conditionalFormatting sqref="J11:K11">
    <cfRule type="containsText" dxfId="419" priority="523" operator="containsText" text="V">
      <formula>NOT(ISERROR(SEARCH("V",J11)))</formula>
    </cfRule>
    <cfRule type="containsText" dxfId="418" priority="524" operator="containsText" text="X">
      <formula>NOT(ISERROR(SEARCH("X",J11)))</formula>
    </cfRule>
  </conditionalFormatting>
  <conditionalFormatting sqref="M11:N11">
    <cfRule type="containsText" dxfId="417" priority="521" operator="containsText" text="V">
      <formula>NOT(ISERROR(SEARCH("V",M11)))</formula>
    </cfRule>
    <cfRule type="containsText" dxfId="416" priority="522" operator="containsText" text="X">
      <formula>NOT(ISERROR(SEARCH("X",M11)))</formula>
    </cfRule>
  </conditionalFormatting>
  <conditionalFormatting sqref="P11:Q11">
    <cfRule type="containsText" dxfId="415" priority="519" operator="containsText" text="V">
      <formula>NOT(ISERROR(SEARCH("V",P11)))</formula>
    </cfRule>
    <cfRule type="containsText" dxfId="414" priority="520" operator="containsText" text="X">
      <formula>NOT(ISERROR(SEARCH("X",P11)))</formula>
    </cfRule>
  </conditionalFormatting>
  <conditionalFormatting sqref="R13">
    <cfRule type="containsText" dxfId="413" priority="297" operator="containsText" text="V">
      <formula>NOT(ISERROR(SEARCH("V",R13)))</formula>
    </cfRule>
    <cfRule type="containsText" dxfId="412" priority="298" operator="containsText" text="X">
      <formula>NOT(ISERROR(SEARCH("X",R13)))</formula>
    </cfRule>
  </conditionalFormatting>
  <conditionalFormatting sqref="B6">
    <cfRule type="containsText" dxfId="411" priority="419" operator="containsText" text="V">
      <formula>NOT(ISERROR(SEARCH("V",B6)))</formula>
    </cfRule>
    <cfRule type="containsText" dxfId="410" priority="420" operator="containsText" text="X">
      <formula>NOT(ISERROR(SEARCH("X",B6)))</formula>
    </cfRule>
  </conditionalFormatting>
  <conditionalFormatting sqref="B13 B15">
    <cfRule type="containsText" dxfId="409" priority="505" operator="containsText" text="V">
      <formula>NOT(ISERROR(SEARCH("V",B13)))</formula>
    </cfRule>
    <cfRule type="containsText" dxfId="408" priority="506" operator="containsText" text="X">
      <formula>NOT(ISERROR(SEARCH("X",B13)))</formula>
    </cfRule>
  </conditionalFormatting>
  <conditionalFormatting sqref="A13 A15">
    <cfRule type="containsText" dxfId="407" priority="503" operator="containsText" text="V">
      <formula>NOT(ISERROR(SEARCH("V",A13)))</formula>
    </cfRule>
    <cfRule type="containsText" dxfId="406" priority="504" operator="containsText" text="X">
      <formula>NOT(ISERROR(SEARCH("X",A13)))</formula>
    </cfRule>
  </conditionalFormatting>
  <conditionalFormatting sqref="P13:Q15">
    <cfRule type="containsText" dxfId="405" priority="487" operator="containsText" text="V">
      <formula>NOT(ISERROR(SEARCH("V",P13)))</formula>
    </cfRule>
    <cfRule type="containsText" dxfId="404" priority="488" operator="containsText" text="X">
      <formula>NOT(ISERROR(SEARCH("X",P13)))</formula>
    </cfRule>
  </conditionalFormatting>
  <conditionalFormatting sqref="A21">
    <cfRule type="containsText" dxfId="403" priority="455" operator="containsText" text="V">
      <formula>NOT(ISERROR(SEARCH("V",A21)))</formula>
    </cfRule>
    <cfRule type="containsText" dxfId="402" priority="456" operator="containsText" text="X">
      <formula>NOT(ISERROR(SEARCH("X",A21)))</formula>
    </cfRule>
  </conditionalFormatting>
  <conditionalFormatting sqref="J13:K15">
    <cfRule type="containsText" dxfId="401" priority="491" operator="containsText" text="V">
      <formula>NOT(ISERROR(SEARCH("V",J13)))</formula>
    </cfRule>
    <cfRule type="containsText" dxfId="400" priority="492" operator="containsText" text="X">
      <formula>NOT(ISERROR(SEARCH("X",J13)))</formula>
    </cfRule>
  </conditionalFormatting>
  <conditionalFormatting sqref="M13:N15">
    <cfRule type="containsText" dxfId="399" priority="489" operator="containsText" text="V">
      <formula>NOT(ISERROR(SEARCH("V",M13)))</formula>
    </cfRule>
    <cfRule type="containsText" dxfId="398" priority="490" operator="containsText" text="X">
      <formula>NOT(ISERROR(SEARCH("X",M13)))</formula>
    </cfRule>
  </conditionalFormatting>
  <conditionalFormatting sqref="B11">
    <cfRule type="containsText" dxfId="397" priority="465" operator="containsText" text="V">
      <formula>NOT(ISERROR(SEARCH("V",B11)))</formula>
    </cfRule>
    <cfRule type="containsText" dxfId="396" priority="466" operator="containsText" text="X">
      <formula>NOT(ISERROR(SEARCH("X",B11)))</formula>
    </cfRule>
  </conditionalFormatting>
  <conditionalFormatting sqref="B21">
    <cfRule type="containsText" dxfId="395" priority="453" operator="containsText" text="V">
      <formula>NOT(ISERROR(SEARCH("V",B21)))</formula>
    </cfRule>
    <cfRule type="containsText" dxfId="394" priority="454" operator="containsText" text="X">
      <formula>NOT(ISERROR(SEARCH("X",B21)))</formula>
    </cfRule>
  </conditionalFormatting>
  <conditionalFormatting sqref="M5:N6">
    <cfRule type="containsText" dxfId="393" priority="413" operator="containsText" text="V">
      <formula>NOT(ISERROR(SEARCH("V",M5)))</formula>
    </cfRule>
    <cfRule type="containsText" dxfId="392" priority="414" operator="containsText" text="X">
      <formula>NOT(ISERROR(SEARCH("X",M5)))</formula>
    </cfRule>
  </conditionalFormatting>
  <conditionalFormatting sqref="L10:L11">
    <cfRule type="containsText" dxfId="391" priority="333" operator="containsText" text="V">
      <formula>NOT(ISERROR(SEARCH("V",L10)))</formula>
    </cfRule>
    <cfRule type="containsText" dxfId="390" priority="334" operator="containsText" text="X">
      <formula>NOT(ISERROR(SEARCH("X",L10)))</formula>
    </cfRule>
  </conditionalFormatting>
  <conditionalFormatting sqref="B10">
    <cfRule type="containsText" dxfId="389" priority="377" operator="containsText" text="V">
      <formula>NOT(ISERROR(SEARCH("V",B10)))</formula>
    </cfRule>
    <cfRule type="containsText" dxfId="388" priority="378" operator="containsText" text="X">
      <formula>NOT(ISERROR(SEARCH("X",B10)))</formula>
    </cfRule>
  </conditionalFormatting>
  <conditionalFormatting sqref="O9">
    <cfRule type="containsText" dxfId="387" priority="331" operator="containsText" text="V">
      <formula>NOT(ISERROR(SEARCH("V",O9)))</formula>
    </cfRule>
    <cfRule type="containsText" dxfId="386" priority="332" operator="containsText" text="X">
      <formula>NOT(ISERROR(SEARCH("X",O9)))</formula>
    </cfRule>
  </conditionalFormatting>
  <conditionalFormatting sqref="G9:H10">
    <cfRule type="containsText" dxfId="385" priority="373" operator="containsText" text="V">
      <formula>NOT(ISERROR(SEARCH("V",G9)))</formula>
    </cfRule>
    <cfRule type="containsText" dxfId="384" priority="374" operator="containsText" text="X">
      <formula>NOT(ISERROR(SEARCH("X",G9)))</formula>
    </cfRule>
  </conditionalFormatting>
  <conditionalFormatting sqref="B9">
    <cfRule type="containsText" dxfId="383" priority="375" operator="containsText" text="V">
      <formula>NOT(ISERROR(SEARCH("V",B9)))</formula>
    </cfRule>
    <cfRule type="containsText" dxfId="382" priority="376" operator="containsText" text="X">
      <formula>NOT(ISERROR(SEARCH("X",B9)))</formula>
    </cfRule>
  </conditionalFormatting>
  <conditionalFormatting sqref="L9">
    <cfRule type="containsText" dxfId="381" priority="335" operator="containsText" text="V">
      <formula>NOT(ISERROR(SEARCH("V",L9)))</formula>
    </cfRule>
    <cfRule type="containsText" dxfId="380" priority="336" operator="containsText" text="X">
      <formula>NOT(ISERROR(SEARCH("X",L9)))</formula>
    </cfRule>
  </conditionalFormatting>
  <conditionalFormatting sqref="P5:Q6">
    <cfRule type="containsText" dxfId="379" priority="411" operator="containsText" text="V">
      <formula>NOT(ISERROR(SEARCH("V",P5)))</formula>
    </cfRule>
    <cfRule type="containsText" dxfId="378" priority="412" operator="containsText" text="X">
      <formula>NOT(ISERROR(SEARCH("X",P5)))</formula>
    </cfRule>
  </conditionalFormatting>
  <conditionalFormatting sqref="C21">
    <cfRule type="containsText" dxfId="377" priority="431" operator="containsText" text="V">
      <formula>NOT(ISERROR(SEARCH("V",C21)))</formula>
    </cfRule>
    <cfRule type="containsText" dxfId="376" priority="432" operator="containsText" text="X">
      <formula>NOT(ISERROR(SEARCH("X",C21)))</formula>
    </cfRule>
  </conditionalFormatting>
  <conditionalFormatting sqref="P9:Q10">
    <cfRule type="containsText" dxfId="375" priority="367" operator="containsText" text="V">
      <formula>NOT(ISERROR(SEARCH("V",P9)))</formula>
    </cfRule>
    <cfRule type="containsText" dxfId="374" priority="368" operator="containsText" text="X">
      <formula>NOT(ISERROR(SEARCH("X",P9)))</formula>
    </cfRule>
  </conditionalFormatting>
  <conditionalFormatting sqref="B5">
    <cfRule type="containsText" dxfId="373" priority="417" operator="containsText" text="V">
      <formula>NOT(ISERROR(SEARCH("V",B5)))</formula>
    </cfRule>
    <cfRule type="containsText" dxfId="372" priority="418" operator="containsText" text="X">
      <formula>NOT(ISERROR(SEARCH("X",B5)))</formula>
    </cfRule>
  </conditionalFormatting>
  <conditionalFormatting sqref="F9">
    <cfRule type="containsText" dxfId="371" priority="353" operator="containsText" text="V">
      <formula>NOT(ISERROR(SEARCH("V",F9)))</formula>
    </cfRule>
    <cfRule type="containsText" dxfId="370" priority="354" operator="containsText" text="X">
      <formula>NOT(ISERROR(SEARCH("X",F9)))</formula>
    </cfRule>
  </conditionalFormatting>
  <conditionalFormatting sqref="L5">
    <cfRule type="containsText" dxfId="369" priority="403" operator="containsText" text="V">
      <formula>NOT(ISERROR(SEARCH("V",L5)))</formula>
    </cfRule>
    <cfRule type="containsText" dxfId="368" priority="404" operator="containsText" text="X">
      <formula>NOT(ISERROR(SEARCH("X",L5)))</formula>
    </cfRule>
  </conditionalFormatting>
  <conditionalFormatting sqref="R4">
    <cfRule type="containsText" dxfId="367" priority="381" operator="containsText" text="V">
      <formula>NOT(ISERROR(SEARCH("V",R4)))</formula>
    </cfRule>
    <cfRule type="containsText" dxfId="366" priority="382" operator="containsText" text="X">
      <formula>NOT(ISERROR(SEARCH("X",R4)))</formula>
    </cfRule>
  </conditionalFormatting>
  <conditionalFormatting sqref="R10:R11">
    <cfRule type="containsText" dxfId="365" priority="325" operator="containsText" text="V">
      <formula>NOT(ISERROR(SEARCH("V",R10)))</formula>
    </cfRule>
    <cfRule type="containsText" dxfId="364" priority="326" operator="containsText" text="X">
      <formula>NOT(ISERROR(SEARCH("X",R10)))</formula>
    </cfRule>
  </conditionalFormatting>
  <conditionalFormatting sqref="J5:K6">
    <cfRule type="containsText" dxfId="363" priority="415" operator="containsText" text="V">
      <formula>NOT(ISERROR(SEARCH("V",J5)))</formula>
    </cfRule>
    <cfRule type="containsText" dxfId="362" priority="416" operator="containsText" text="X">
      <formula>NOT(ISERROR(SEARCH("X",J5)))</formula>
    </cfRule>
  </conditionalFormatting>
  <conditionalFormatting sqref="I9">
    <cfRule type="containsText" dxfId="361" priority="339" operator="containsText" text="V">
      <formula>NOT(ISERROR(SEARCH("V",I9)))</formula>
    </cfRule>
    <cfRule type="containsText" dxfId="360" priority="340" operator="containsText" text="X">
      <formula>NOT(ISERROR(SEARCH("X",I9)))</formula>
    </cfRule>
  </conditionalFormatting>
  <conditionalFormatting sqref="I10:I11">
    <cfRule type="containsText" dxfId="359" priority="337" operator="containsText" text="V">
      <formula>NOT(ISERROR(SEARCH("V",I10)))</formula>
    </cfRule>
    <cfRule type="containsText" dxfId="358" priority="338" operator="containsText" text="X">
      <formula>NOT(ISERROR(SEARCH("X",I10)))</formula>
    </cfRule>
  </conditionalFormatting>
  <conditionalFormatting sqref="L7">
    <cfRule type="containsText" dxfId="357" priority="391" operator="containsText" text="V">
      <formula>NOT(ISERROR(SEARCH("V",L7)))</formula>
    </cfRule>
    <cfRule type="containsText" dxfId="356" priority="392" operator="containsText" text="X">
      <formula>NOT(ISERROR(SEARCH("X",L7)))</formula>
    </cfRule>
  </conditionalFormatting>
  <conditionalFormatting sqref="O14:O16">
    <cfRule type="containsText" dxfId="355" priority="299" operator="containsText" text="V">
      <formula>NOT(ISERROR(SEARCH("V",O14)))</formula>
    </cfRule>
    <cfRule type="containsText" dxfId="354" priority="300" operator="containsText" text="X">
      <formula>NOT(ISERROR(SEARCH("X",O14)))</formula>
    </cfRule>
  </conditionalFormatting>
  <conditionalFormatting sqref="O10:O11">
    <cfRule type="containsText" dxfId="353" priority="329" operator="containsText" text="V">
      <formula>NOT(ISERROR(SEARCH("V",O10)))</formula>
    </cfRule>
    <cfRule type="containsText" dxfId="352" priority="330" operator="containsText" text="X">
      <formula>NOT(ISERROR(SEARCH("X",O10)))</formula>
    </cfRule>
  </conditionalFormatting>
  <conditionalFormatting sqref="O5">
    <cfRule type="containsText" dxfId="351" priority="401" operator="containsText" text="V">
      <formula>NOT(ISERROR(SEARCH("V",O5)))</formula>
    </cfRule>
    <cfRule type="containsText" dxfId="350" priority="402" operator="containsText" text="X">
      <formula>NOT(ISERROR(SEARCH("X",O5)))</formula>
    </cfRule>
  </conditionalFormatting>
  <conditionalFormatting sqref="R5">
    <cfRule type="containsText" dxfId="349" priority="399" operator="containsText" text="V">
      <formula>NOT(ISERROR(SEARCH("V",R5)))</formula>
    </cfRule>
    <cfRule type="containsText" dxfId="348" priority="400" operator="containsText" text="X">
      <formula>NOT(ISERROR(SEARCH("X",R5)))</formula>
    </cfRule>
  </conditionalFormatting>
  <conditionalFormatting sqref="L6">
    <cfRule type="containsText" dxfId="347" priority="397" operator="containsText" text="V">
      <formula>NOT(ISERROR(SEARCH("V",L6)))</formula>
    </cfRule>
    <cfRule type="containsText" dxfId="346" priority="398" operator="containsText" text="X">
      <formula>NOT(ISERROR(SEARCH("X",L6)))</formula>
    </cfRule>
  </conditionalFormatting>
  <conditionalFormatting sqref="O6">
    <cfRule type="containsText" dxfId="345" priority="395" operator="containsText" text="V">
      <formula>NOT(ISERROR(SEARCH("V",O6)))</formula>
    </cfRule>
    <cfRule type="containsText" dxfId="344" priority="396" operator="containsText" text="X">
      <formula>NOT(ISERROR(SEARCH("X",O6)))</formula>
    </cfRule>
  </conditionalFormatting>
  <conditionalFormatting sqref="R6">
    <cfRule type="containsText" dxfId="343" priority="393" operator="containsText" text="V">
      <formula>NOT(ISERROR(SEARCH("V",R6)))</formula>
    </cfRule>
    <cfRule type="containsText" dxfId="342" priority="394" operator="containsText" text="X">
      <formula>NOT(ISERROR(SEARCH("X",R6)))</formula>
    </cfRule>
  </conditionalFormatting>
  <conditionalFormatting sqref="O7">
    <cfRule type="containsText" dxfId="341" priority="389" operator="containsText" text="V">
      <formula>NOT(ISERROR(SEARCH("V",O7)))</formula>
    </cfRule>
    <cfRule type="containsText" dxfId="340" priority="390" operator="containsText" text="X">
      <formula>NOT(ISERROR(SEARCH("X",O7)))</formula>
    </cfRule>
  </conditionalFormatting>
  <conditionalFormatting sqref="R7">
    <cfRule type="containsText" dxfId="339" priority="387" operator="containsText" text="V">
      <formula>NOT(ISERROR(SEARCH("V",R7)))</formula>
    </cfRule>
    <cfRule type="containsText" dxfId="338" priority="388" operator="containsText" text="X">
      <formula>NOT(ISERROR(SEARCH("X",R7)))</formula>
    </cfRule>
  </conditionalFormatting>
  <conditionalFormatting sqref="L4">
    <cfRule type="containsText" dxfId="337" priority="385" operator="containsText" text="V">
      <formula>NOT(ISERROR(SEARCH("V",L4)))</formula>
    </cfRule>
    <cfRule type="containsText" dxfId="336" priority="386" operator="containsText" text="X">
      <formula>NOT(ISERROR(SEARCH("X",L4)))</formula>
    </cfRule>
  </conditionalFormatting>
  <conditionalFormatting sqref="O4">
    <cfRule type="containsText" dxfId="335" priority="383" operator="containsText" text="V">
      <formula>NOT(ISERROR(SEARCH("V",O4)))</formula>
    </cfRule>
    <cfRule type="containsText" dxfId="334" priority="384" operator="containsText" text="X">
      <formula>NOT(ISERROR(SEARCH("X",O4)))</formula>
    </cfRule>
  </conditionalFormatting>
  <conditionalFormatting sqref="R9">
    <cfRule type="containsText" dxfId="333" priority="327" operator="containsText" text="V">
      <formula>NOT(ISERROR(SEARCH("V",R9)))</formula>
    </cfRule>
    <cfRule type="containsText" dxfId="332" priority="328" operator="containsText" text="X">
      <formula>NOT(ISERROR(SEARCH("X",R9)))</formula>
    </cfRule>
  </conditionalFormatting>
  <conditionalFormatting sqref="R14:R16">
    <cfRule type="containsText" dxfId="331" priority="295" operator="containsText" text="V">
      <formula>NOT(ISERROR(SEARCH("V",R14)))</formula>
    </cfRule>
    <cfRule type="containsText" dxfId="330" priority="296" operator="containsText" text="X">
      <formula>NOT(ISERROR(SEARCH("X",R14)))</formula>
    </cfRule>
  </conditionalFormatting>
  <conditionalFormatting sqref="D22:D25">
    <cfRule type="containsText" dxfId="329" priority="203" operator="containsText" text="V">
      <formula>NOT(ISERROR(SEARCH("V",D22)))</formula>
    </cfRule>
    <cfRule type="containsText" dxfId="328" priority="204" operator="containsText" text="X">
      <formula>NOT(ISERROR(SEARCH("X",D22)))</formula>
    </cfRule>
  </conditionalFormatting>
  <conditionalFormatting sqref="J9:K10">
    <cfRule type="containsText" dxfId="327" priority="371" operator="containsText" text="V">
      <formula>NOT(ISERROR(SEARCH("V",J9)))</formula>
    </cfRule>
    <cfRule type="containsText" dxfId="326" priority="372" operator="containsText" text="X">
      <formula>NOT(ISERROR(SEARCH("X",J9)))</formula>
    </cfRule>
  </conditionalFormatting>
  <conditionalFormatting sqref="M9:N10">
    <cfRule type="containsText" dxfId="325" priority="369" operator="containsText" text="V">
      <formula>NOT(ISERROR(SEARCH("V",M9)))</formula>
    </cfRule>
    <cfRule type="containsText" dxfId="324" priority="370" operator="containsText" text="X">
      <formula>NOT(ISERROR(SEARCH("X",M9)))</formula>
    </cfRule>
  </conditionalFormatting>
  <conditionalFormatting sqref="O13">
    <cfRule type="containsText" dxfId="323" priority="301" operator="containsText" text="V">
      <formula>NOT(ISERROR(SEARCH("V",O13)))</formula>
    </cfRule>
    <cfRule type="containsText" dxfId="322" priority="302" operator="containsText" text="X">
      <formula>NOT(ISERROR(SEARCH("X",O13)))</formula>
    </cfRule>
  </conditionalFormatting>
  <conditionalFormatting sqref="I8">
    <cfRule type="containsText" dxfId="321" priority="347" operator="containsText" text="V">
      <formula>NOT(ISERROR(SEARCH("V",I8)))</formula>
    </cfRule>
    <cfRule type="containsText" dxfId="320" priority="348" operator="containsText" text="X">
      <formula>NOT(ISERROR(SEARCH("X",I8)))</formula>
    </cfRule>
  </conditionalFormatting>
  <conditionalFormatting sqref="F8">
    <cfRule type="containsText" dxfId="319" priority="349" operator="containsText" text="V">
      <formula>NOT(ISERROR(SEARCH("V",F8)))</formula>
    </cfRule>
    <cfRule type="containsText" dxfId="318" priority="350" operator="containsText" text="X">
      <formula>NOT(ISERROR(SEARCH("X",F8)))</formula>
    </cfRule>
  </conditionalFormatting>
  <conditionalFormatting sqref="F10:F11">
    <cfRule type="containsText" dxfId="317" priority="351" operator="containsText" text="V">
      <formula>NOT(ISERROR(SEARCH("V",F10)))</formula>
    </cfRule>
    <cfRule type="containsText" dxfId="316" priority="352" operator="containsText" text="X">
      <formula>NOT(ISERROR(SEARCH("X",F10)))</formula>
    </cfRule>
  </conditionalFormatting>
  <conditionalFormatting sqref="L8">
    <cfRule type="containsText" dxfId="315" priority="345" operator="containsText" text="V">
      <formula>NOT(ISERROR(SEARCH("V",L8)))</formula>
    </cfRule>
    <cfRule type="containsText" dxfId="314" priority="346" operator="containsText" text="X">
      <formula>NOT(ISERROR(SEARCH("X",L8)))</formula>
    </cfRule>
  </conditionalFormatting>
  <conditionalFormatting sqref="O8">
    <cfRule type="containsText" dxfId="313" priority="343" operator="containsText" text="V">
      <formula>NOT(ISERROR(SEARCH("V",O8)))</formula>
    </cfRule>
    <cfRule type="containsText" dxfId="312" priority="344" operator="containsText" text="X">
      <formula>NOT(ISERROR(SEARCH("X",O8)))</formula>
    </cfRule>
  </conditionalFormatting>
  <conditionalFormatting sqref="R8">
    <cfRule type="containsText" dxfId="311" priority="341" operator="containsText" text="V">
      <formula>NOT(ISERROR(SEARCH("V",R8)))</formula>
    </cfRule>
    <cfRule type="containsText" dxfId="310" priority="342" operator="containsText" text="X">
      <formula>NOT(ISERROR(SEARCH("X",R8)))</formula>
    </cfRule>
  </conditionalFormatting>
  <conditionalFormatting sqref="L14:L16">
    <cfRule type="containsText" dxfId="309" priority="303" operator="containsText" text="V">
      <formula>NOT(ISERROR(SEARCH("V",L14)))</formula>
    </cfRule>
    <cfRule type="containsText" dxfId="308" priority="304" operator="containsText" text="X">
      <formula>NOT(ISERROR(SEARCH("X",L14)))</formula>
    </cfRule>
  </conditionalFormatting>
  <conditionalFormatting sqref="A14">
    <cfRule type="containsText" dxfId="307" priority="323" operator="containsText" text="V">
      <formula>NOT(ISERROR(SEARCH("V",A14)))</formula>
    </cfRule>
    <cfRule type="containsText" dxfId="306" priority="324" operator="containsText" text="X">
      <formula>NOT(ISERROR(SEARCH("X",A14)))</formula>
    </cfRule>
  </conditionalFormatting>
  <conditionalFormatting sqref="B14">
    <cfRule type="containsText" dxfId="305" priority="321" operator="containsText" text="V">
      <formula>NOT(ISERROR(SEARCH("V",B14)))</formula>
    </cfRule>
    <cfRule type="containsText" dxfId="304" priority="322" operator="containsText" text="X">
      <formula>NOT(ISERROR(SEARCH("X",B14)))</formula>
    </cfRule>
  </conditionalFormatting>
  <conditionalFormatting sqref="F13">
    <cfRule type="containsText" dxfId="303" priority="319" operator="containsText" text="V">
      <formula>NOT(ISERROR(SEARCH("V",F13)))</formula>
    </cfRule>
    <cfRule type="containsText" dxfId="302" priority="320" operator="containsText" text="X">
      <formula>NOT(ISERROR(SEARCH("X",F13)))</formula>
    </cfRule>
  </conditionalFormatting>
  <conditionalFormatting sqref="F14:F16 F19">
    <cfRule type="containsText" dxfId="301" priority="317" operator="containsText" text="V">
      <formula>NOT(ISERROR(SEARCH("V",F14)))</formula>
    </cfRule>
    <cfRule type="containsText" dxfId="300" priority="318" operator="containsText" text="X">
      <formula>NOT(ISERROR(SEARCH("X",F14)))</formula>
    </cfRule>
  </conditionalFormatting>
  <conditionalFormatting sqref="L12">
    <cfRule type="containsText" dxfId="299" priority="315" operator="containsText" text="V">
      <formula>NOT(ISERROR(SEARCH("V",L12)))</formula>
    </cfRule>
    <cfRule type="containsText" dxfId="298" priority="316" operator="containsText" text="X">
      <formula>NOT(ISERROR(SEARCH("X",L12)))</formula>
    </cfRule>
  </conditionalFormatting>
  <conditionalFormatting sqref="O12">
    <cfRule type="containsText" dxfId="297" priority="313" operator="containsText" text="V">
      <formula>NOT(ISERROR(SEARCH("V",O12)))</formula>
    </cfRule>
    <cfRule type="containsText" dxfId="296" priority="314" operator="containsText" text="X">
      <formula>NOT(ISERROR(SEARCH("X",O12)))</formula>
    </cfRule>
  </conditionalFormatting>
  <conditionalFormatting sqref="R12">
    <cfRule type="containsText" dxfId="295" priority="311" operator="containsText" text="V">
      <formula>NOT(ISERROR(SEARCH("V",R12)))</formula>
    </cfRule>
    <cfRule type="containsText" dxfId="294" priority="312" operator="containsText" text="X">
      <formula>NOT(ISERROR(SEARCH("X",R12)))</formula>
    </cfRule>
  </conditionalFormatting>
  <conditionalFormatting sqref="I13">
    <cfRule type="containsText" dxfId="293" priority="309" operator="containsText" text="V">
      <formula>NOT(ISERROR(SEARCH("V",I13)))</formula>
    </cfRule>
    <cfRule type="containsText" dxfId="292" priority="310" operator="containsText" text="X">
      <formula>NOT(ISERROR(SEARCH("X",I13)))</formula>
    </cfRule>
  </conditionalFormatting>
  <conditionalFormatting sqref="I14:I16">
    <cfRule type="containsText" dxfId="291" priority="307" operator="containsText" text="V">
      <formula>NOT(ISERROR(SEARCH("V",I14)))</formula>
    </cfRule>
    <cfRule type="containsText" dxfId="290" priority="308" operator="containsText" text="X">
      <formula>NOT(ISERROR(SEARCH("X",I14)))</formula>
    </cfRule>
  </conditionalFormatting>
  <conditionalFormatting sqref="L13">
    <cfRule type="containsText" dxfId="289" priority="305" operator="containsText" text="V">
      <formula>NOT(ISERROR(SEARCH("V",L13)))</formula>
    </cfRule>
    <cfRule type="containsText" dxfId="288" priority="306" operator="containsText" text="X">
      <formula>NOT(ISERROR(SEARCH("X",L13)))</formula>
    </cfRule>
  </conditionalFormatting>
  <conditionalFormatting sqref="A22:A25">
    <cfRule type="containsText" dxfId="287" priority="207" operator="containsText" text="V">
      <formula>NOT(ISERROR(SEARCH("V",A22)))</formula>
    </cfRule>
    <cfRule type="containsText" dxfId="286" priority="208" operator="containsText" text="X">
      <formula>NOT(ISERROR(SEARCH("X",A22)))</formula>
    </cfRule>
  </conditionalFormatting>
  <conditionalFormatting sqref="B22:B25">
    <cfRule type="containsText" dxfId="285" priority="205" operator="containsText" text="V">
      <formula>NOT(ISERROR(SEARCH("V",B22)))</formula>
    </cfRule>
    <cfRule type="containsText" dxfId="284" priority="206" operator="containsText" text="X">
      <formula>NOT(ISERROR(SEARCH("X",B22)))</formula>
    </cfRule>
  </conditionalFormatting>
  <conditionalFormatting sqref="H22:H25">
    <cfRule type="containsText" dxfId="283" priority="175" operator="containsText" text="V">
      <formula>NOT(ISERROR(SEARCH("V",H22)))</formula>
    </cfRule>
    <cfRule type="containsText" dxfId="282" priority="176" operator="containsText" text="X">
      <formula>NOT(ISERROR(SEARCH("X",H22)))</formula>
    </cfRule>
  </conditionalFormatting>
  <conditionalFormatting sqref="E17">
    <cfRule type="containsText" dxfId="281" priority="263" operator="containsText" text="V">
      <formula>NOT(ISERROR(SEARCH("V",E17)))</formula>
    </cfRule>
    <cfRule type="containsText" dxfId="280" priority="264" operator="containsText" text="X">
      <formula>NOT(ISERROR(SEARCH("X",E17)))</formula>
    </cfRule>
  </conditionalFormatting>
  <conditionalFormatting sqref="E22:E24">
    <cfRule type="containsText" dxfId="279" priority="173" operator="containsText" text="V">
      <formula>NOT(ISERROR(SEARCH("V",E22)))</formula>
    </cfRule>
    <cfRule type="containsText" dxfId="278" priority="174" operator="containsText" text="X">
      <formula>NOT(ISERROR(SEARCH("X",E22)))</formula>
    </cfRule>
  </conditionalFormatting>
  <conditionalFormatting sqref="F17">
    <cfRule type="containsText" dxfId="277" priority="233" operator="containsText" text="V">
      <formula>NOT(ISERROR(SEARCH("V",F17)))</formula>
    </cfRule>
    <cfRule type="containsText" dxfId="276" priority="234" operator="containsText" text="X">
      <formula>NOT(ISERROR(SEARCH("X",F17)))</formula>
    </cfRule>
  </conditionalFormatting>
  <conditionalFormatting sqref="B26">
    <cfRule type="containsText" dxfId="275" priority="123" operator="containsText" text="V">
      <formula>NOT(ISERROR(SEARCH("V",B26)))</formula>
    </cfRule>
    <cfRule type="containsText" dxfId="274" priority="124" operator="containsText" text="X">
      <formula>NOT(ISERROR(SEARCH("X",B26)))</formula>
    </cfRule>
  </conditionalFormatting>
  <conditionalFormatting sqref="J22:K25">
    <cfRule type="containsText" dxfId="273" priority="169" operator="containsText" text="V">
      <formula>NOT(ISERROR(SEARCH("V",J22)))</formula>
    </cfRule>
    <cfRule type="containsText" dxfId="272" priority="170" operator="containsText" text="X">
      <formula>NOT(ISERROR(SEARCH("X",J22)))</formula>
    </cfRule>
  </conditionalFormatting>
  <conditionalFormatting sqref="O21">
    <cfRule type="containsText" dxfId="271" priority="133" operator="containsText" text="V">
      <formula>NOT(ISERROR(SEARCH("V",O21)))</formula>
    </cfRule>
    <cfRule type="containsText" dxfId="270" priority="134" operator="containsText" text="X">
      <formula>NOT(ISERROR(SEARCH("X",O21)))</formula>
    </cfRule>
  </conditionalFormatting>
  <conditionalFormatting sqref="L18">
    <cfRule type="containsText" dxfId="269" priority="229" operator="containsText" text="V">
      <formula>NOT(ISERROR(SEARCH("V",L18)))</formula>
    </cfRule>
    <cfRule type="containsText" dxfId="268" priority="230" operator="containsText" text="X">
      <formula>NOT(ISERROR(SEARCH("X",L18)))</formula>
    </cfRule>
  </conditionalFormatting>
  <conditionalFormatting sqref="L17">
    <cfRule type="containsText" dxfId="267" priority="225" operator="containsText" text="V">
      <formula>NOT(ISERROR(SEARCH("V",L17)))</formula>
    </cfRule>
    <cfRule type="containsText" dxfId="266" priority="226" operator="containsText" text="X">
      <formula>NOT(ISERROR(SEARCH("X",L17)))</formula>
    </cfRule>
  </conditionalFormatting>
  <conditionalFormatting sqref="R18">
    <cfRule type="containsText" dxfId="265" priority="209" operator="containsText" text="V">
      <formula>NOT(ISERROR(SEARCH("V",R18)))</formula>
    </cfRule>
    <cfRule type="containsText" dxfId="264" priority="210" operator="containsText" text="X">
      <formula>NOT(ISERROR(SEARCH("X",R18)))</formula>
    </cfRule>
  </conditionalFormatting>
  <conditionalFormatting sqref="Q23:Q25">
    <cfRule type="containsText" dxfId="263" priority="155" operator="containsText" text="V">
      <formula>NOT(ISERROR(SEARCH("V",Q23)))</formula>
    </cfRule>
    <cfRule type="containsText" dxfId="262" priority="156" operator="containsText" text="X">
      <formula>NOT(ISERROR(SEARCH("X",Q23)))</formula>
    </cfRule>
  </conditionalFormatting>
  <conditionalFormatting sqref="R22:R25">
    <cfRule type="containsText" dxfId="261" priority="127" operator="containsText" text="V">
      <formula>NOT(ISERROR(SEARCH("V",R22)))</formula>
    </cfRule>
    <cfRule type="containsText" dxfId="260" priority="128" operator="containsText" text="X">
      <formula>NOT(ISERROR(SEARCH("X",R22)))</formula>
    </cfRule>
  </conditionalFormatting>
  <conditionalFormatting sqref="A18:A19">
    <cfRule type="containsText" dxfId="259" priority="273" operator="containsText" text="V">
      <formula>NOT(ISERROR(SEARCH("V",A18)))</formula>
    </cfRule>
    <cfRule type="containsText" dxfId="258" priority="274" operator="containsText" text="X">
      <formula>NOT(ISERROR(SEARCH("X",A18)))</formula>
    </cfRule>
  </conditionalFormatting>
  <conditionalFormatting sqref="B18:B19">
    <cfRule type="containsText" dxfId="257" priority="271" operator="containsText" text="V">
      <formula>NOT(ISERROR(SEARCH("V",B18)))</formula>
    </cfRule>
    <cfRule type="containsText" dxfId="256" priority="272" operator="containsText" text="X">
      <formula>NOT(ISERROR(SEARCH("X",B18)))</formula>
    </cfRule>
  </conditionalFormatting>
  <conditionalFormatting sqref="E25">
    <cfRule type="containsText" dxfId="255" priority="171" operator="containsText" text="V">
      <formula>NOT(ISERROR(SEARCH("V",E25)))</formula>
    </cfRule>
    <cfRule type="containsText" dxfId="254" priority="172" operator="containsText" text="X">
      <formula>NOT(ISERROR(SEARCH("X",E25)))</formula>
    </cfRule>
  </conditionalFormatting>
  <conditionalFormatting sqref="F26">
    <cfRule type="containsText" dxfId="253" priority="119" operator="containsText" text="V">
      <formula>NOT(ISERROR(SEARCH("V",F26)))</formula>
    </cfRule>
    <cfRule type="containsText" dxfId="252" priority="120" operator="containsText" text="X">
      <formula>NOT(ISERROR(SEARCH("X",F26)))</formula>
    </cfRule>
  </conditionalFormatting>
  <conditionalFormatting sqref="I18">
    <cfRule type="containsText" dxfId="251" priority="231" operator="containsText" text="V">
      <formula>NOT(ISERROR(SEARCH("V",I18)))</formula>
    </cfRule>
    <cfRule type="containsText" dxfId="250" priority="232" operator="containsText" text="X">
      <formula>NOT(ISERROR(SEARCH("X",I18)))</formula>
    </cfRule>
  </conditionalFormatting>
  <conditionalFormatting sqref="L21">
    <cfRule type="containsText" dxfId="249" priority="137" operator="containsText" text="V">
      <formula>NOT(ISERROR(SEARCH("V",L21)))</formula>
    </cfRule>
    <cfRule type="containsText" dxfId="248" priority="138" operator="containsText" text="X">
      <formula>NOT(ISERROR(SEARCH("X",L21)))</formula>
    </cfRule>
  </conditionalFormatting>
  <conditionalFormatting sqref="I17">
    <cfRule type="containsText" dxfId="247" priority="227" operator="containsText" text="V">
      <formula>NOT(ISERROR(SEARCH("V",I17)))</formula>
    </cfRule>
    <cfRule type="containsText" dxfId="246" priority="228" operator="containsText" text="X">
      <formula>NOT(ISERROR(SEARCH("X",I17)))</formula>
    </cfRule>
  </conditionalFormatting>
  <conditionalFormatting sqref="P20">
    <cfRule type="containsText" dxfId="245" priority="147" operator="containsText" text="V">
      <formula>NOT(ISERROR(SEARCH("V",P20)))</formula>
    </cfRule>
    <cfRule type="containsText" dxfId="244" priority="148" operator="containsText" text="X">
      <formula>NOT(ISERROR(SEARCH("X",P20)))</formula>
    </cfRule>
  </conditionalFormatting>
  <conditionalFormatting sqref="O17">
    <cfRule type="containsText" dxfId="243" priority="223" operator="containsText" text="V">
      <formula>NOT(ISERROR(SEARCH("V",O17)))</formula>
    </cfRule>
    <cfRule type="containsText" dxfId="242" priority="224" operator="containsText" text="X">
      <formula>NOT(ISERROR(SEARCH("X",O17)))</formula>
    </cfRule>
  </conditionalFormatting>
  <conditionalFormatting sqref="R26">
    <cfRule type="containsText" dxfId="241" priority="111" operator="containsText" text="V">
      <formula>NOT(ISERROR(SEARCH("V",R26)))</formula>
    </cfRule>
    <cfRule type="containsText" dxfId="240" priority="112" operator="containsText" text="X">
      <formula>NOT(ISERROR(SEARCH("X",R26)))</formula>
    </cfRule>
  </conditionalFormatting>
  <conditionalFormatting sqref="B27:B29">
    <cfRule type="containsText" dxfId="239" priority="37" operator="containsText" text="V">
      <formula>NOT(ISERROR(SEARCH("V",B27)))</formula>
    </cfRule>
    <cfRule type="containsText" dxfId="238" priority="38" operator="containsText" text="X">
      <formula>NOT(ISERROR(SEARCH("X",B27)))</formula>
    </cfRule>
  </conditionalFormatting>
  <conditionalFormatting sqref="O30">
    <cfRule type="containsText" dxfId="237" priority="1" operator="containsText" text="V">
      <formula>NOT(ISERROR(SEARCH("V",O30)))</formula>
    </cfRule>
    <cfRule type="containsText" dxfId="236" priority="2" operator="containsText" text="X">
      <formula>NOT(ISERROR(SEARCH("X",O30)))</formula>
    </cfRule>
  </conditionalFormatting>
  <conditionalFormatting sqref="O18">
    <cfRule type="containsText" dxfId="235" priority="211" operator="containsText" text="V">
      <formula>NOT(ISERROR(SEARCH("V",O18)))</formula>
    </cfRule>
    <cfRule type="containsText" dxfId="234" priority="212" operator="containsText" text="X">
      <formula>NOT(ISERROR(SEARCH("X",O18)))</formula>
    </cfRule>
  </conditionalFormatting>
  <conditionalFormatting sqref="B17">
    <cfRule type="containsText" dxfId="233" priority="241" operator="containsText" text="V">
      <formula>NOT(ISERROR(SEARCH("V",B17)))</formula>
    </cfRule>
    <cfRule type="containsText" dxfId="232" priority="242" operator="containsText" text="X">
      <formula>NOT(ISERROR(SEARCH("X",B17)))</formula>
    </cfRule>
  </conditionalFormatting>
  <conditionalFormatting sqref="A17">
    <cfRule type="containsText" dxfId="231" priority="239" operator="containsText" text="V">
      <formula>NOT(ISERROR(SEARCH("V",A17)))</formula>
    </cfRule>
    <cfRule type="containsText" dxfId="230" priority="240" operator="containsText" text="X">
      <formula>NOT(ISERROR(SEARCH("X",A17)))</formula>
    </cfRule>
  </conditionalFormatting>
  <conditionalFormatting sqref="C17">
    <cfRule type="containsText" dxfId="229" priority="237" operator="containsText" text="V">
      <formula>NOT(ISERROR(SEARCH("V",C17)))</formula>
    </cfRule>
    <cfRule type="containsText" dxfId="228" priority="238" operator="containsText" text="X">
      <formula>NOT(ISERROR(SEARCH("X",C17)))</formula>
    </cfRule>
  </conditionalFormatting>
  <conditionalFormatting sqref="F18">
    <cfRule type="containsText" dxfId="227" priority="235" operator="containsText" text="V">
      <formula>NOT(ISERROR(SEARCH("V",F18)))</formula>
    </cfRule>
    <cfRule type="containsText" dxfId="226" priority="236" operator="containsText" text="X">
      <formula>NOT(ISERROR(SEARCH("X",F18)))</formula>
    </cfRule>
  </conditionalFormatting>
  <conditionalFormatting sqref="M20">
    <cfRule type="containsText" dxfId="225" priority="149" operator="containsText" text="V">
      <formula>NOT(ISERROR(SEARCH("V",M20)))</formula>
    </cfRule>
    <cfRule type="containsText" dxfId="224" priority="150" operator="containsText" text="X">
      <formula>NOT(ISERROR(SEARCH("X",M20)))</formula>
    </cfRule>
  </conditionalFormatting>
  <conditionalFormatting sqref="O22:O25">
    <cfRule type="containsText" dxfId="223" priority="131" operator="containsText" text="V">
      <formula>NOT(ISERROR(SEARCH("V",O22)))</formula>
    </cfRule>
    <cfRule type="containsText" dxfId="222" priority="132" operator="containsText" text="X">
      <formula>NOT(ISERROR(SEARCH("X",O22)))</formula>
    </cfRule>
  </conditionalFormatting>
  <conditionalFormatting sqref="F21">
    <cfRule type="containsText" dxfId="221" priority="145" operator="containsText" text="V">
      <formula>NOT(ISERROR(SEARCH("V",F21)))</formula>
    </cfRule>
    <cfRule type="containsText" dxfId="220" priority="146" operator="containsText" text="X">
      <formula>NOT(ISERROR(SEARCH("X",F21)))</formula>
    </cfRule>
  </conditionalFormatting>
  <conditionalFormatting sqref="F22:F25">
    <cfRule type="containsText" dxfId="219" priority="143" operator="containsText" text="V">
      <formula>NOT(ISERROR(SEARCH("V",F22)))</formula>
    </cfRule>
    <cfRule type="containsText" dxfId="218" priority="144" operator="containsText" text="X">
      <formula>NOT(ISERROR(SEARCH("X",F22)))</formula>
    </cfRule>
  </conditionalFormatting>
  <conditionalFormatting sqref="I21">
    <cfRule type="containsText" dxfId="217" priority="141" operator="containsText" text="V">
      <formula>NOT(ISERROR(SEARCH("V",I21)))</formula>
    </cfRule>
    <cfRule type="containsText" dxfId="216" priority="142" operator="containsText" text="X">
      <formula>NOT(ISERROR(SEARCH("X",I21)))</formula>
    </cfRule>
  </conditionalFormatting>
  <conditionalFormatting sqref="R17">
    <cfRule type="containsText" dxfId="215" priority="221" operator="containsText" text="V">
      <formula>NOT(ISERROR(SEARCH("V",R17)))</formula>
    </cfRule>
    <cfRule type="containsText" dxfId="214" priority="222" operator="containsText" text="X">
      <formula>NOT(ISERROR(SEARCH("X",R17)))</formula>
    </cfRule>
  </conditionalFormatting>
  <conditionalFormatting sqref="I19">
    <cfRule type="containsText" dxfId="213" priority="219" operator="containsText" text="V">
      <formula>NOT(ISERROR(SEARCH("V",I19)))</formula>
    </cfRule>
    <cfRule type="containsText" dxfId="212" priority="220" operator="containsText" text="X">
      <formula>NOT(ISERROR(SEARCH("X",I19)))</formula>
    </cfRule>
  </conditionalFormatting>
  <conditionalFormatting sqref="L19">
    <cfRule type="containsText" dxfId="211" priority="217" operator="containsText" text="V">
      <formula>NOT(ISERROR(SEARCH("V",L19)))</formula>
    </cfRule>
    <cfRule type="containsText" dxfId="210" priority="218" operator="containsText" text="X">
      <formula>NOT(ISERROR(SEARCH("X",L19)))</formula>
    </cfRule>
  </conditionalFormatting>
  <conditionalFormatting sqref="O19">
    <cfRule type="containsText" dxfId="209" priority="215" operator="containsText" text="V">
      <formula>NOT(ISERROR(SEARCH("V",O19)))</formula>
    </cfRule>
    <cfRule type="containsText" dxfId="208" priority="216" operator="containsText" text="X">
      <formula>NOT(ISERROR(SEARCH("X",O19)))</formula>
    </cfRule>
  </conditionalFormatting>
  <conditionalFormatting sqref="R19">
    <cfRule type="containsText" dxfId="207" priority="213" operator="containsText" text="V">
      <formula>NOT(ISERROR(SEARCH("V",R19)))</formula>
    </cfRule>
    <cfRule type="containsText" dxfId="206" priority="214" operator="containsText" text="X">
      <formula>NOT(ISERROR(SEARCH("X",R19)))</formula>
    </cfRule>
  </conditionalFormatting>
  <conditionalFormatting sqref="R21">
    <cfRule type="containsText" dxfId="205" priority="129" operator="containsText" text="V">
      <formula>NOT(ISERROR(SEARCH("V",R21)))</formula>
    </cfRule>
    <cfRule type="containsText" dxfId="204" priority="130" operator="containsText" text="X">
      <formula>NOT(ISERROR(SEARCH("X",R21)))</formula>
    </cfRule>
  </conditionalFormatting>
  <conditionalFormatting sqref="M22:N25 P22:P25">
    <cfRule type="containsText" dxfId="203" priority="167" operator="containsText" text="V">
      <formula>NOT(ISERROR(SEARCH("V",M22)))</formula>
    </cfRule>
    <cfRule type="containsText" dxfId="202" priority="168" operator="containsText" text="X">
      <formula>NOT(ISERROR(SEARCH("X",M22)))</formula>
    </cfRule>
  </conditionalFormatting>
  <conditionalFormatting sqref="G22">
    <cfRule type="containsText" dxfId="201" priority="183" operator="containsText" text="V">
      <formula>NOT(ISERROR(SEARCH("V",G22)))</formula>
    </cfRule>
    <cfRule type="containsText" dxfId="200" priority="184" operator="containsText" text="X">
      <formula>NOT(ISERROR(SEARCH("X",G22)))</formula>
    </cfRule>
  </conditionalFormatting>
  <conditionalFormatting sqref="G20">
    <cfRule type="containsText" dxfId="199" priority="153" operator="containsText" text="V">
      <formula>NOT(ISERROR(SEARCH("V",G20)))</formula>
    </cfRule>
    <cfRule type="containsText" dxfId="198" priority="154" operator="containsText" text="X">
      <formula>NOT(ISERROR(SEARCH("X",G20)))</formula>
    </cfRule>
  </conditionalFormatting>
  <conditionalFormatting sqref="J20">
    <cfRule type="containsText" dxfId="197" priority="151" operator="containsText" text="V">
      <formula>NOT(ISERROR(SEARCH("V",J20)))</formula>
    </cfRule>
    <cfRule type="containsText" dxfId="196" priority="152" operator="containsText" text="X">
      <formula>NOT(ISERROR(SEARCH("X",J20)))</formula>
    </cfRule>
  </conditionalFormatting>
  <conditionalFormatting sqref="Q22">
    <cfRule type="containsText" dxfId="195" priority="191" operator="containsText" text="V">
      <formula>NOT(ISERROR(SEARCH("V",Q22)))</formula>
    </cfRule>
    <cfRule type="containsText" dxfId="194" priority="192" operator="containsText" text="X">
      <formula>NOT(ISERROR(SEARCH("X",Q22)))</formula>
    </cfRule>
  </conditionalFormatting>
  <conditionalFormatting sqref="G23">
    <cfRule type="containsText" dxfId="193" priority="181" operator="containsText" text="V">
      <formula>NOT(ISERROR(SEARCH("V",G23)))</formula>
    </cfRule>
    <cfRule type="containsText" dxfId="192" priority="182" operator="containsText" text="X">
      <formula>NOT(ISERROR(SEARCH("X",G23)))</formula>
    </cfRule>
  </conditionalFormatting>
  <conditionalFormatting sqref="J27:J29">
    <cfRule type="containsText" dxfId="191" priority="93" operator="containsText" text="V">
      <formula>NOT(ISERROR(SEARCH("V",J27)))</formula>
    </cfRule>
    <cfRule type="containsText" dxfId="190" priority="94" operator="containsText" text="X">
      <formula>NOT(ISERROR(SEARCH("X",J27)))</formula>
    </cfRule>
  </conditionalFormatting>
  <conditionalFormatting sqref="K27:K29">
    <cfRule type="containsText" dxfId="189" priority="91" operator="containsText" text="V">
      <formula>NOT(ISERROR(SEARCH("V",K27)))</formula>
    </cfRule>
    <cfRule type="containsText" dxfId="188" priority="92" operator="containsText" text="X">
      <formula>NOT(ISERROR(SEARCH("X",K27)))</formula>
    </cfRule>
  </conditionalFormatting>
  <conditionalFormatting sqref="G24">
    <cfRule type="containsText" dxfId="187" priority="179" operator="containsText" text="V">
      <formula>NOT(ISERROR(SEARCH("V",G24)))</formula>
    </cfRule>
    <cfRule type="containsText" dxfId="186" priority="180" operator="containsText" text="X">
      <formula>NOT(ISERROR(SEARCH("X",G24)))</formula>
    </cfRule>
  </conditionalFormatting>
  <conditionalFormatting sqref="G25">
    <cfRule type="containsText" dxfId="185" priority="177" operator="containsText" text="V">
      <formula>NOT(ISERROR(SEARCH("V",G25)))</formula>
    </cfRule>
    <cfRule type="containsText" dxfId="184" priority="178" operator="containsText" text="X">
      <formula>NOT(ISERROR(SEARCH("X",G25)))</formula>
    </cfRule>
  </conditionalFormatting>
  <conditionalFormatting sqref="I22:I25">
    <cfRule type="containsText" dxfId="183" priority="139" operator="containsText" text="V">
      <formula>NOT(ISERROR(SEARCH("V",I22)))</formula>
    </cfRule>
    <cfRule type="containsText" dxfId="182" priority="140" operator="containsText" text="X">
      <formula>NOT(ISERROR(SEARCH("X",I22)))</formula>
    </cfRule>
  </conditionalFormatting>
  <conditionalFormatting sqref="P27:P29">
    <cfRule type="containsText" dxfId="181" priority="81" operator="containsText" text="V">
      <formula>NOT(ISERROR(SEARCH("V",P27)))</formula>
    </cfRule>
    <cfRule type="containsText" dxfId="180" priority="82" operator="containsText" text="X">
      <formula>NOT(ISERROR(SEARCH("X",P27)))</formula>
    </cfRule>
  </conditionalFormatting>
  <conditionalFormatting sqref="M30">
    <cfRule type="containsText" dxfId="179" priority="65" operator="containsText" text="V">
      <formula>NOT(ISERROR(SEARCH("V",M30)))</formula>
    </cfRule>
    <cfRule type="containsText" dxfId="178" priority="66" operator="containsText" text="X">
      <formula>NOT(ISERROR(SEARCH("X",M30)))</formula>
    </cfRule>
  </conditionalFormatting>
  <conditionalFormatting sqref="L22:L25">
    <cfRule type="containsText" dxfId="177" priority="135" operator="containsText" text="V">
      <formula>NOT(ISERROR(SEARCH("V",L22)))</formula>
    </cfRule>
    <cfRule type="containsText" dxfId="176" priority="136" operator="containsText" text="X">
      <formula>NOT(ISERROR(SEARCH("X",L22)))</formula>
    </cfRule>
  </conditionalFormatting>
  <conditionalFormatting sqref="D27:D29">
    <cfRule type="containsText" dxfId="175" priority="105" operator="containsText" text="V">
      <formula>NOT(ISERROR(SEARCH("V",D27)))</formula>
    </cfRule>
    <cfRule type="containsText" dxfId="174" priority="106" operator="containsText" text="X">
      <formula>NOT(ISERROR(SEARCH("X",D27)))</formula>
    </cfRule>
  </conditionalFormatting>
  <conditionalFormatting sqref="D30">
    <cfRule type="containsText" dxfId="173" priority="47" operator="containsText" text="V">
      <formula>NOT(ISERROR(SEARCH("V",D30)))</formula>
    </cfRule>
    <cfRule type="containsText" dxfId="172" priority="48" operator="containsText" text="X">
      <formula>NOT(ISERROR(SEARCH("X",D30)))</formula>
    </cfRule>
  </conditionalFormatting>
  <conditionalFormatting sqref="K30">
    <cfRule type="containsText" dxfId="171" priority="61" operator="containsText" text="V">
      <formula>NOT(ISERROR(SEARCH("V",K30)))</formula>
    </cfRule>
    <cfRule type="containsText" dxfId="170" priority="62" operator="containsText" text="X">
      <formula>NOT(ISERROR(SEARCH("X",K30)))</formula>
    </cfRule>
  </conditionalFormatting>
  <conditionalFormatting sqref="J30">
    <cfRule type="containsText" dxfId="169" priority="59" operator="containsText" text="V">
      <formula>NOT(ISERROR(SEARCH("V",J30)))</formula>
    </cfRule>
    <cfRule type="containsText" dxfId="168" priority="60" operator="containsText" text="X">
      <formula>NOT(ISERROR(SEARCH("X",J30)))</formula>
    </cfRule>
  </conditionalFormatting>
  <conditionalFormatting sqref="I27:I28">
    <cfRule type="containsText" dxfId="167" priority="21" operator="containsText" text="V">
      <formula>NOT(ISERROR(SEARCH("V",I27)))</formula>
    </cfRule>
    <cfRule type="containsText" dxfId="166" priority="22" operator="containsText" text="X">
      <formula>NOT(ISERROR(SEARCH("X",I27)))</formula>
    </cfRule>
  </conditionalFormatting>
  <conditionalFormatting sqref="H30">
    <cfRule type="containsText" dxfId="165" priority="55" operator="containsText" text="V">
      <formula>NOT(ISERROR(SEARCH("V",H30)))</formula>
    </cfRule>
    <cfRule type="containsText" dxfId="164" priority="56" operator="containsText" text="X">
      <formula>NOT(ISERROR(SEARCH("X",H30)))</formula>
    </cfRule>
  </conditionalFormatting>
  <conditionalFormatting sqref="G30">
    <cfRule type="containsText" dxfId="163" priority="53" operator="containsText" text="V">
      <formula>NOT(ISERROR(SEARCH("V",G30)))</formula>
    </cfRule>
    <cfRule type="containsText" dxfId="162" priority="54" operator="containsText" text="X">
      <formula>NOT(ISERROR(SEARCH("X",G30)))</formula>
    </cfRule>
  </conditionalFormatting>
  <conditionalFormatting sqref="A26">
    <cfRule type="containsText" dxfId="161" priority="125" operator="containsText" text="V">
      <formula>NOT(ISERROR(SEARCH("V",A26)))</formula>
    </cfRule>
    <cfRule type="containsText" dxfId="160" priority="126" operator="containsText" text="X">
      <formula>NOT(ISERROR(SEARCH("X",A26)))</formula>
    </cfRule>
  </conditionalFormatting>
  <conditionalFormatting sqref="B30">
    <cfRule type="containsText" dxfId="159" priority="43" operator="containsText" text="V">
      <formula>NOT(ISERROR(SEARCH("V",B30)))</formula>
    </cfRule>
    <cfRule type="containsText" dxfId="158" priority="44" operator="containsText" text="X">
      <formula>NOT(ISERROR(SEARCH("X",B30)))</formula>
    </cfRule>
  </conditionalFormatting>
  <conditionalFormatting sqref="G27:G29">
    <cfRule type="containsText" dxfId="157" priority="99" operator="containsText" text="V">
      <formula>NOT(ISERROR(SEARCH("V",G27)))</formula>
    </cfRule>
    <cfRule type="containsText" dxfId="156" priority="100" operator="containsText" text="X">
      <formula>NOT(ISERROR(SEARCH("X",G27)))</formula>
    </cfRule>
  </conditionalFormatting>
  <conditionalFormatting sqref="O29">
    <cfRule type="containsText" dxfId="155" priority="3" operator="containsText" text="V">
      <formula>NOT(ISERROR(SEARCH("V",O29)))</formula>
    </cfRule>
    <cfRule type="containsText" dxfId="154" priority="4" operator="containsText" text="X">
      <formula>NOT(ISERROR(SEARCH("X",O29)))</formula>
    </cfRule>
  </conditionalFormatting>
  <conditionalFormatting sqref="I29">
    <cfRule type="containsText" dxfId="153" priority="19" operator="containsText" text="V">
      <formula>NOT(ISERROR(SEARCH("V",I29)))</formula>
    </cfRule>
    <cfRule type="containsText" dxfId="152" priority="20" operator="containsText" text="X">
      <formula>NOT(ISERROR(SEARCH("X",I29)))</formula>
    </cfRule>
  </conditionalFormatting>
  <conditionalFormatting sqref="C26">
    <cfRule type="containsText" dxfId="151" priority="121" operator="containsText" text="V">
      <formula>NOT(ISERROR(SEARCH("V",C26)))</formula>
    </cfRule>
    <cfRule type="containsText" dxfId="150" priority="122" operator="containsText" text="X">
      <formula>NOT(ISERROR(SEARCH("X",C26)))</formula>
    </cfRule>
  </conditionalFormatting>
  <conditionalFormatting sqref="L29">
    <cfRule type="containsText" dxfId="149" priority="11" operator="containsText" text="V">
      <formula>NOT(ISERROR(SEARCH("V",L29)))</formula>
    </cfRule>
    <cfRule type="containsText" dxfId="148" priority="12" operator="containsText" text="X">
      <formula>NOT(ISERROR(SEARCH("X",L29)))</formula>
    </cfRule>
  </conditionalFormatting>
  <conditionalFormatting sqref="O26">
    <cfRule type="containsText" dxfId="147" priority="7" operator="containsText" text="V">
      <formula>NOT(ISERROR(SEARCH("V",O26)))</formula>
    </cfRule>
    <cfRule type="containsText" dxfId="146" priority="8" operator="containsText" text="X">
      <formula>NOT(ISERROR(SEARCH("X",O26)))</formula>
    </cfRule>
  </conditionalFormatting>
  <conditionalFormatting sqref="O27:O28">
    <cfRule type="containsText" dxfId="145" priority="5" operator="containsText" text="V">
      <formula>NOT(ISERROR(SEARCH("V",O27)))</formula>
    </cfRule>
    <cfRule type="containsText" dxfId="144" priority="6" operator="containsText" text="X">
      <formula>NOT(ISERROR(SEARCH("X",O27)))</formula>
    </cfRule>
  </conditionalFormatting>
  <conditionalFormatting sqref="A27">
    <cfRule type="containsText" dxfId="143" priority="109" operator="containsText" text="V">
      <formula>NOT(ISERROR(SEARCH("V",A27)))</formula>
    </cfRule>
    <cfRule type="containsText" dxfId="142" priority="110" operator="containsText" text="X">
      <formula>NOT(ISERROR(SEARCH("X",A27)))</formula>
    </cfRule>
  </conditionalFormatting>
  <conditionalFormatting sqref="E27:E29">
    <cfRule type="containsText" dxfId="141" priority="103" operator="containsText" text="V">
      <formula>NOT(ISERROR(SEARCH("V",E27)))</formula>
    </cfRule>
    <cfRule type="containsText" dxfId="140" priority="104" operator="containsText" text="X">
      <formula>NOT(ISERROR(SEARCH("X",E27)))</formula>
    </cfRule>
  </conditionalFormatting>
  <conditionalFormatting sqref="F27:F28">
    <cfRule type="containsText" dxfId="139" priority="101" operator="containsText" text="V">
      <formula>NOT(ISERROR(SEARCH("V",F27)))</formula>
    </cfRule>
    <cfRule type="containsText" dxfId="138" priority="102" operator="containsText" text="X">
      <formula>NOT(ISERROR(SEARCH("X",F27)))</formula>
    </cfRule>
  </conditionalFormatting>
  <conditionalFormatting sqref="H27:H29">
    <cfRule type="containsText" dxfId="137" priority="97" operator="containsText" text="V">
      <formula>NOT(ISERROR(SEARCH("V",H27)))</formula>
    </cfRule>
    <cfRule type="containsText" dxfId="136" priority="98" operator="containsText" text="X">
      <formula>NOT(ISERROR(SEARCH("X",H27)))</formula>
    </cfRule>
  </conditionalFormatting>
  <conditionalFormatting sqref="Q30">
    <cfRule type="containsText" dxfId="135" priority="73" operator="containsText" text="V">
      <formula>NOT(ISERROR(SEARCH("V",Q30)))</formula>
    </cfRule>
    <cfRule type="containsText" dxfId="134" priority="74" operator="containsText" text="X">
      <formula>NOT(ISERROR(SEARCH("X",Q30)))</formula>
    </cfRule>
  </conditionalFormatting>
  <conditionalFormatting sqref="M27:M29">
    <cfRule type="containsText" dxfId="133" priority="87" operator="containsText" text="V">
      <formula>NOT(ISERROR(SEARCH("V",M27)))</formula>
    </cfRule>
    <cfRule type="containsText" dxfId="132" priority="88" operator="containsText" text="X">
      <formula>NOT(ISERROR(SEARCH("X",M27)))</formula>
    </cfRule>
  </conditionalFormatting>
  <conditionalFormatting sqref="N27:N29">
    <cfRule type="containsText" dxfId="131" priority="85" operator="containsText" text="V">
      <formula>NOT(ISERROR(SEARCH("V",N27)))</formula>
    </cfRule>
    <cfRule type="containsText" dxfId="130" priority="86" operator="containsText" text="X">
      <formula>NOT(ISERROR(SEARCH("X",N27)))</formula>
    </cfRule>
  </conditionalFormatting>
  <conditionalFormatting sqref="R30">
    <cfRule type="containsText" dxfId="129" priority="75" operator="containsText" text="V">
      <formula>NOT(ISERROR(SEARCH("V",R30)))</formula>
    </cfRule>
    <cfRule type="containsText" dxfId="128" priority="76" operator="containsText" text="X">
      <formula>NOT(ISERROR(SEARCH("X",R30)))</formula>
    </cfRule>
  </conditionalFormatting>
  <conditionalFormatting sqref="Q27:Q29">
    <cfRule type="containsText" dxfId="127" priority="79" operator="containsText" text="V">
      <formula>NOT(ISERROR(SEARCH("V",Q27)))</formula>
    </cfRule>
    <cfRule type="containsText" dxfId="126" priority="80" operator="containsText" text="X">
      <formula>NOT(ISERROR(SEARCH("X",Q27)))</formula>
    </cfRule>
  </conditionalFormatting>
  <conditionalFormatting sqref="R27:R29">
    <cfRule type="containsText" dxfId="125" priority="77" operator="containsText" text="V">
      <formula>NOT(ISERROR(SEARCH("V",R27)))</formula>
    </cfRule>
    <cfRule type="containsText" dxfId="124" priority="78" operator="containsText" text="X">
      <formula>NOT(ISERROR(SEARCH("X",R27)))</formula>
    </cfRule>
  </conditionalFormatting>
  <conditionalFormatting sqref="P30">
    <cfRule type="containsText" dxfId="123" priority="71" operator="containsText" text="V">
      <formula>NOT(ISERROR(SEARCH("V",P30)))</formula>
    </cfRule>
    <cfRule type="containsText" dxfId="122" priority="72" operator="containsText" text="X">
      <formula>NOT(ISERROR(SEARCH("X",P30)))</formula>
    </cfRule>
  </conditionalFormatting>
  <conditionalFormatting sqref="N30">
    <cfRule type="containsText" dxfId="121" priority="67" operator="containsText" text="V">
      <formula>NOT(ISERROR(SEARCH("V",N30)))</formula>
    </cfRule>
    <cfRule type="containsText" dxfId="120" priority="68" operator="containsText" text="X">
      <formula>NOT(ISERROR(SEARCH("X",N30)))</formula>
    </cfRule>
  </conditionalFormatting>
  <conditionalFormatting sqref="I26">
    <cfRule type="containsText" dxfId="119" priority="23" operator="containsText" text="V">
      <formula>NOT(ISERROR(SEARCH("V",I26)))</formula>
    </cfRule>
    <cfRule type="containsText" dxfId="118" priority="24" operator="containsText" text="X">
      <formula>NOT(ISERROR(SEARCH("X",I26)))</formula>
    </cfRule>
  </conditionalFormatting>
  <conditionalFormatting sqref="I30">
    <cfRule type="containsText" dxfId="117" priority="17" operator="containsText" text="V">
      <formula>NOT(ISERROR(SEARCH("V",I30)))</formula>
    </cfRule>
    <cfRule type="containsText" dxfId="116" priority="18" operator="containsText" text="X">
      <formula>NOT(ISERROR(SEARCH("X",I30)))</formula>
    </cfRule>
  </conditionalFormatting>
  <conditionalFormatting sqref="L26">
    <cfRule type="containsText" dxfId="115" priority="15" operator="containsText" text="V">
      <formula>NOT(ISERROR(SEARCH("V",L26)))</formula>
    </cfRule>
    <cfRule type="containsText" dxfId="114" priority="16" operator="containsText" text="X">
      <formula>NOT(ISERROR(SEARCH("X",L26)))</formula>
    </cfRule>
  </conditionalFormatting>
  <conditionalFormatting sqref="E30">
    <cfRule type="containsText" dxfId="113" priority="49" operator="containsText" text="V">
      <formula>NOT(ISERROR(SEARCH("V",E30)))</formula>
    </cfRule>
    <cfRule type="containsText" dxfId="112" priority="50" operator="containsText" text="X">
      <formula>NOT(ISERROR(SEARCH("X",E30)))</formula>
    </cfRule>
  </conditionalFormatting>
  <conditionalFormatting sqref="L30">
    <cfRule type="containsText" dxfId="111" priority="9" operator="containsText" text="V">
      <formula>NOT(ISERROR(SEARCH("V",L30)))</formula>
    </cfRule>
    <cfRule type="containsText" dxfId="110" priority="10" operator="containsText" text="X">
      <formula>NOT(ISERROR(SEARCH("X",L30)))</formula>
    </cfRule>
  </conditionalFormatting>
  <conditionalFormatting sqref="A29">
    <cfRule type="containsText" dxfId="109" priority="35" operator="containsText" text="V">
      <formula>NOT(ISERROR(SEARCH("V",A29)))</formula>
    </cfRule>
    <cfRule type="containsText" dxfId="108" priority="36" operator="containsText" text="X">
      <formula>NOT(ISERROR(SEARCH("X",A29)))</formula>
    </cfRule>
  </conditionalFormatting>
  <conditionalFormatting sqref="F29">
    <cfRule type="containsText" dxfId="107" priority="33" operator="containsText" text="V">
      <formula>NOT(ISERROR(SEARCH("V",F29)))</formula>
    </cfRule>
    <cfRule type="containsText" dxfId="106" priority="34" operator="containsText" text="X">
      <formula>NOT(ISERROR(SEARCH("X",F29)))</formula>
    </cfRule>
  </conditionalFormatting>
  <conditionalFormatting sqref="F30">
    <cfRule type="containsText" dxfId="105" priority="31" operator="containsText" text="V">
      <formula>NOT(ISERROR(SEARCH("V",F30)))</formula>
    </cfRule>
    <cfRule type="containsText" dxfId="104" priority="32" operator="containsText" text="X">
      <formula>NOT(ISERROR(SEARCH("X",F30)))</formula>
    </cfRule>
  </conditionalFormatting>
  <conditionalFormatting sqref="L27:L28">
    <cfRule type="containsText" dxfId="103" priority="13" operator="containsText" text="V">
      <formula>NOT(ISERROR(SEARCH("V",L27)))</formula>
    </cfRule>
    <cfRule type="containsText" dxfId="102" priority="14" operator="containsText" text="X">
      <formula>NOT(ISERROR(SEARCH("X",L27)))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F8F5E-BC8A-4C79-BE1E-A9CD02D0FDD9}">
  <dimension ref="A1:L2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A25" sqref="A25"/>
    </sheetView>
  </sheetViews>
  <sheetFormatPr defaultRowHeight="13.8" x14ac:dyDescent="0.25"/>
  <cols>
    <col min="1" max="1" width="56.19921875" bestFit="1" customWidth="1"/>
    <col min="2" max="2" width="6.09765625" bestFit="1" customWidth="1"/>
    <col min="3" max="12" width="22.19921875" customWidth="1"/>
  </cols>
  <sheetData>
    <row r="1" spans="1:12" ht="21.75" customHeight="1" thickBot="1" x14ac:dyDescent="0.3">
      <c r="A1" s="143" t="s">
        <v>127</v>
      </c>
      <c r="B1" s="144"/>
      <c r="C1" s="145">
        <f>איכות!D1</f>
        <v>1</v>
      </c>
      <c r="D1" s="146"/>
      <c r="E1" s="145">
        <f>איכות!G1</f>
        <v>2</v>
      </c>
      <c r="F1" s="146"/>
      <c r="G1" s="145" t="str">
        <f>איכות!J1</f>
        <v>3</v>
      </c>
      <c r="H1" s="146"/>
      <c r="I1" s="145" t="str">
        <f>איכות!M1</f>
        <v>4</v>
      </c>
      <c r="J1" s="146"/>
      <c r="K1" s="145" t="str">
        <f>איכות!P1</f>
        <v>5</v>
      </c>
      <c r="L1" s="146"/>
    </row>
    <row r="2" spans="1:12" ht="14.25" customHeight="1" x14ac:dyDescent="0.25">
      <c r="A2" s="147"/>
      <c r="B2" s="148"/>
      <c r="C2" s="145">
        <f>איכות!D2</f>
        <v>0</v>
      </c>
      <c r="D2" s="146"/>
      <c r="E2" s="145">
        <f>איכות!G2</f>
        <v>0</v>
      </c>
      <c r="F2" s="146"/>
      <c r="G2" s="145" t="e">
        <f>איכות!J2</f>
        <v>#N/A</v>
      </c>
      <c r="H2" s="146"/>
      <c r="I2" s="145" t="e">
        <f>איכות!M2</f>
        <v>#N/A</v>
      </c>
      <c r="J2" s="146"/>
      <c r="K2" s="145" t="e">
        <f>איכות!P2</f>
        <v>#N/A</v>
      </c>
      <c r="L2" s="146"/>
    </row>
    <row r="3" spans="1:12" ht="81.75" customHeight="1" x14ac:dyDescent="0.25">
      <c r="A3" s="149" t="s">
        <v>10</v>
      </c>
      <c r="B3" s="150" t="s">
        <v>157</v>
      </c>
      <c r="C3" s="151" t="s">
        <v>158</v>
      </c>
      <c r="D3" s="152" t="s">
        <v>19</v>
      </c>
      <c r="E3" s="151" t="s">
        <v>158</v>
      </c>
      <c r="F3" s="152" t="s">
        <v>19</v>
      </c>
      <c r="G3" s="151" t="s">
        <v>158</v>
      </c>
      <c r="H3" s="152" t="s">
        <v>19</v>
      </c>
      <c r="I3" s="151" t="s">
        <v>158</v>
      </c>
      <c r="J3" s="152" t="s">
        <v>19</v>
      </c>
      <c r="K3" s="151" t="s">
        <v>158</v>
      </c>
      <c r="L3" s="152" t="s">
        <v>19</v>
      </c>
    </row>
    <row r="4" spans="1:12" ht="15.6" x14ac:dyDescent="0.25">
      <c r="A4" s="153" t="s">
        <v>159</v>
      </c>
      <c r="B4" s="154">
        <v>5</v>
      </c>
      <c r="C4" s="155">
        <f>SUM(C5)</f>
        <v>0</v>
      </c>
      <c r="D4" s="155" t="s">
        <v>19</v>
      </c>
      <c r="E4" s="155">
        <f>SUM(E5)</f>
        <v>0</v>
      </c>
      <c r="F4" s="155" t="s">
        <v>19</v>
      </c>
      <c r="G4" s="155">
        <f>SUM(G5)</f>
        <v>0</v>
      </c>
      <c r="H4" s="155" t="s">
        <v>19</v>
      </c>
      <c r="I4" s="155">
        <f>SUM(I5)</f>
        <v>0</v>
      </c>
      <c r="J4" s="155" t="s">
        <v>19</v>
      </c>
      <c r="K4" s="155">
        <f>SUM(K5)</f>
        <v>0</v>
      </c>
      <c r="L4" s="155" t="s">
        <v>19</v>
      </c>
    </row>
    <row r="5" spans="1:12" ht="15.6" x14ac:dyDescent="0.25">
      <c r="A5" s="105" t="s">
        <v>161</v>
      </c>
      <c r="B5" s="106"/>
      <c r="C5" s="156"/>
      <c r="D5" s="157"/>
      <c r="E5" s="156"/>
      <c r="F5" s="157"/>
      <c r="G5" s="156"/>
      <c r="H5" s="157"/>
      <c r="I5" s="156"/>
      <c r="J5" s="157"/>
      <c r="K5" s="156">
        <v>0</v>
      </c>
      <c r="L5" s="157"/>
    </row>
    <row r="6" spans="1:12" ht="15.6" x14ac:dyDescent="0.25">
      <c r="A6" s="153" t="s">
        <v>162</v>
      </c>
      <c r="B6" s="154">
        <v>8</v>
      </c>
      <c r="C6" s="155">
        <f>SUM(C7:C8)</f>
        <v>0</v>
      </c>
      <c r="D6" s="155" t="s">
        <v>19</v>
      </c>
      <c r="E6" s="155">
        <f>SUM(E7:E8)</f>
        <v>0</v>
      </c>
      <c r="F6" s="155" t="s">
        <v>19</v>
      </c>
      <c r="G6" s="155">
        <f>SUM(G7:G8)</f>
        <v>0</v>
      </c>
      <c r="H6" s="155" t="s">
        <v>19</v>
      </c>
      <c r="I6" s="155">
        <f>SUM(I7:I8)</f>
        <v>0</v>
      </c>
      <c r="J6" s="155" t="s">
        <v>19</v>
      </c>
      <c r="K6" s="155">
        <f>SUM(K7:K8)</f>
        <v>0</v>
      </c>
      <c r="L6" s="155" t="s">
        <v>19</v>
      </c>
    </row>
    <row r="7" spans="1:12" ht="15.6" x14ac:dyDescent="0.25">
      <c r="A7" s="105" t="s">
        <v>163</v>
      </c>
      <c r="B7" s="106"/>
      <c r="C7" s="156"/>
      <c r="D7" s="157"/>
      <c r="E7" s="156"/>
      <c r="F7" s="157"/>
      <c r="G7" s="156"/>
      <c r="H7" s="157"/>
      <c r="I7" s="156"/>
      <c r="J7" s="157"/>
      <c r="K7" s="156">
        <v>0</v>
      </c>
      <c r="L7" s="157"/>
    </row>
    <row r="8" spans="1:12" ht="15.6" x14ac:dyDescent="0.25">
      <c r="A8" s="105" t="s">
        <v>164</v>
      </c>
      <c r="B8" s="106"/>
      <c r="C8" s="156"/>
      <c r="D8" s="157"/>
      <c r="E8" s="156"/>
      <c r="F8" s="157"/>
      <c r="G8" s="156"/>
      <c r="H8" s="157"/>
      <c r="I8" s="156"/>
      <c r="J8" s="157"/>
      <c r="K8" s="156">
        <v>0</v>
      </c>
      <c r="L8" s="157"/>
    </row>
    <row r="9" spans="1:12" ht="31.2" x14ac:dyDescent="0.25">
      <c r="A9" s="153" t="s">
        <v>155</v>
      </c>
      <c r="B9" s="154">
        <v>12</v>
      </c>
      <c r="C9" s="155">
        <f>SUM(C10:C11)</f>
        <v>0</v>
      </c>
      <c r="D9" s="155" t="s">
        <v>19</v>
      </c>
      <c r="E9" s="155">
        <f>SUM(E10:E11)</f>
        <v>0</v>
      </c>
      <c r="F9" s="155" t="s">
        <v>19</v>
      </c>
      <c r="G9" s="155">
        <f>SUM(G10:G11)</f>
        <v>0</v>
      </c>
      <c r="H9" s="155" t="s">
        <v>19</v>
      </c>
      <c r="I9" s="155">
        <f>SUM(I10:I11)</f>
        <v>0</v>
      </c>
      <c r="J9" s="155" t="s">
        <v>19</v>
      </c>
      <c r="K9" s="155">
        <f>SUM(K10:K11)</f>
        <v>0</v>
      </c>
      <c r="L9" s="155" t="s">
        <v>19</v>
      </c>
    </row>
    <row r="10" spans="1:12" ht="15.6" x14ac:dyDescent="0.25">
      <c r="A10" s="105" t="s">
        <v>163</v>
      </c>
      <c r="B10" s="106"/>
      <c r="C10" s="156"/>
      <c r="D10" s="157"/>
      <c r="E10" s="156"/>
      <c r="F10" s="157"/>
      <c r="G10" s="156"/>
      <c r="H10" s="157"/>
      <c r="I10" s="156"/>
      <c r="J10" s="157"/>
      <c r="K10" s="156">
        <v>0</v>
      </c>
      <c r="L10" s="157"/>
    </row>
    <row r="11" spans="1:12" ht="15.6" x14ac:dyDescent="0.25">
      <c r="A11" s="105" t="s">
        <v>163</v>
      </c>
      <c r="B11" s="106"/>
      <c r="C11" s="156"/>
      <c r="D11" s="157"/>
      <c r="E11" s="156"/>
      <c r="F11" s="157"/>
      <c r="G11" s="156"/>
      <c r="H11" s="157"/>
      <c r="I11" s="156"/>
      <c r="J11" s="157"/>
      <c r="K11" s="156">
        <v>0</v>
      </c>
      <c r="L11" s="157"/>
    </row>
    <row r="12" spans="1:12" ht="15.6" x14ac:dyDescent="0.25">
      <c r="A12" s="153" t="s">
        <v>156</v>
      </c>
      <c r="B12" s="158">
        <v>10</v>
      </c>
      <c r="C12" s="155">
        <f>SUM(C13:C14)</f>
        <v>0</v>
      </c>
      <c r="D12" s="155" t="s">
        <v>19</v>
      </c>
      <c r="E12" s="155">
        <f>SUM(E13:E14)</f>
        <v>0</v>
      </c>
      <c r="F12" s="155" t="s">
        <v>19</v>
      </c>
      <c r="G12" s="155">
        <f>SUM(G13:G14)</f>
        <v>0</v>
      </c>
      <c r="H12" s="155" t="s">
        <v>19</v>
      </c>
      <c r="I12" s="155">
        <f>SUM(I13:I14)</f>
        <v>0</v>
      </c>
      <c r="J12" s="155" t="s">
        <v>19</v>
      </c>
      <c r="K12" s="155">
        <f>SUM(K13:K14)</f>
        <v>0</v>
      </c>
      <c r="L12" s="155" t="s">
        <v>19</v>
      </c>
    </row>
    <row r="13" spans="1:12" ht="15.6" x14ac:dyDescent="0.25">
      <c r="A13" s="105" t="s">
        <v>163</v>
      </c>
      <c r="B13" s="106"/>
      <c r="C13" s="159"/>
      <c r="D13" s="157"/>
      <c r="E13" s="159"/>
      <c r="F13" s="157"/>
      <c r="G13" s="159"/>
      <c r="H13" s="157"/>
      <c r="I13" s="159"/>
      <c r="J13" s="157"/>
      <c r="K13" s="159">
        <v>0</v>
      </c>
      <c r="L13" s="157"/>
    </row>
    <row r="14" spans="1:12" ht="15.6" x14ac:dyDescent="0.25">
      <c r="A14" s="105" t="s">
        <v>164</v>
      </c>
      <c r="B14" s="106"/>
      <c r="C14" s="159"/>
      <c r="D14" s="157"/>
      <c r="E14" s="159"/>
      <c r="F14" s="157"/>
      <c r="G14" s="159"/>
      <c r="H14" s="157"/>
      <c r="I14" s="159"/>
      <c r="J14" s="157"/>
      <c r="K14" s="159">
        <v>0</v>
      </c>
      <c r="L14" s="157"/>
    </row>
    <row r="15" spans="1:12" ht="15.6" x14ac:dyDescent="0.25">
      <c r="A15" s="166" t="s">
        <v>165</v>
      </c>
      <c r="B15" s="166">
        <v>25</v>
      </c>
      <c r="C15" s="161" t="str">
        <f>IF(C16&gt;=25,"V","X")</f>
        <v>X</v>
      </c>
      <c r="D15" s="162"/>
      <c r="E15" s="161" t="str">
        <f>IF(E16&gt;=$B$15,"V","X")</f>
        <v>X</v>
      </c>
      <c r="F15" s="162"/>
      <c r="G15" s="161" t="str">
        <f t="shared" ref="G15" si="0">IF(G16&gt;=$B$15,"V","X")</f>
        <v>X</v>
      </c>
      <c r="H15" s="162"/>
      <c r="I15" s="161" t="str">
        <f t="shared" ref="I15" si="1">IF(I16&gt;=$B$15,"V","X")</f>
        <v>X</v>
      </c>
      <c r="J15" s="162"/>
      <c r="K15" s="161" t="str">
        <f t="shared" ref="K15" si="2">IF(K16&gt;=$B$15,"V","X")</f>
        <v>X</v>
      </c>
      <c r="L15" s="162"/>
    </row>
    <row r="16" spans="1:12" ht="14.4" thickBot="1" x14ac:dyDescent="0.3">
      <c r="A16" s="160" t="s">
        <v>160</v>
      </c>
      <c r="B16" s="160"/>
      <c r="C16" s="163">
        <f>SUM(C4,C6,C9,C12)</f>
        <v>0</v>
      </c>
      <c r="D16" s="164"/>
      <c r="E16" s="163">
        <f>SUM(E4,E6,E9,E12)</f>
        <v>0</v>
      </c>
      <c r="F16" s="164"/>
      <c r="G16" s="163">
        <f>SUM(G4,G6,G9,G12)</f>
        <v>0</v>
      </c>
      <c r="H16" s="164"/>
      <c r="I16" s="163">
        <f>SUM(I4,I6,I9,I12)</f>
        <v>0</v>
      </c>
      <c r="J16" s="164"/>
      <c r="K16" s="163">
        <f>SUM(K4,K6,K9,K12)</f>
        <v>0</v>
      </c>
      <c r="L16" s="164"/>
    </row>
    <row r="17" spans="1:12" x14ac:dyDescent="0.25">
      <c r="A17" s="32"/>
      <c r="B17" s="32"/>
      <c r="C17" s="32"/>
      <c r="D17" s="32"/>
      <c r="E17" s="32"/>
      <c r="F17" s="32"/>
      <c r="G17" s="32"/>
      <c r="H17" s="32"/>
      <c r="I17" s="32"/>
      <c r="J17" s="32"/>
      <c r="K17" s="32"/>
      <c r="L17" s="32"/>
    </row>
    <row r="20" spans="1:12" ht="15.6" x14ac:dyDescent="0.25">
      <c r="C20" s="165"/>
      <c r="D20" s="165"/>
      <c r="E20" s="165"/>
    </row>
  </sheetData>
  <mergeCells count="30">
    <mergeCell ref="C20:E20"/>
    <mergeCell ref="A5:B5"/>
    <mergeCell ref="I15:J15"/>
    <mergeCell ref="G15:H15"/>
    <mergeCell ref="E15:F15"/>
    <mergeCell ref="C15:D15"/>
    <mergeCell ref="A8:B8"/>
    <mergeCell ref="A7:B7"/>
    <mergeCell ref="A10:B10"/>
    <mergeCell ref="A11:B11"/>
    <mergeCell ref="A13:B13"/>
    <mergeCell ref="A14:B14"/>
    <mergeCell ref="K1:L1"/>
    <mergeCell ref="C2:D2"/>
    <mergeCell ref="E2:F2"/>
    <mergeCell ref="G2:H2"/>
    <mergeCell ref="I2:J2"/>
    <mergeCell ref="A1:B2"/>
    <mergeCell ref="C1:D1"/>
    <mergeCell ref="E1:F1"/>
    <mergeCell ref="G1:H1"/>
    <mergeCell ref="I1:J1"/>
    <mergeCell ref="K16:L16"/>
    <mergeCell ref="K2:L2"/>
    <mergeCell ref="K15:L15"/>
    <mergeCell ref="A16:B16"/>
    <mergeCell ref="C16:D16"/>
    <mergeCell ref="E16:F16"/>
    <mergeCell ref="G16:H16"/>
    <mergeCell ref="I16:J16"/>
  </mergeCells>
  <conditionalFormatting sqref="C1:F2">
    <cfRule type="containsText" dxfId="101" priority="175" operator="containsText" text="V">
      <formula>NOT(ISERROR(SEARCH("V",C1)))</formula>
    </cfRule>
    <cfRule type="containsText" dxfId="100" priority="176" operator="containsText" text="X">
      <formula>NOT(ISERROR(SEARCH("X",C1)))</formula>
    </cfRule>
  </conditionalFormatting>
  <conditionalFormatting sqref="G1:H2">
    <cfRule type="containsText" dxfId="99" priority="173" operator="containsText" text="V">
      <formula>NOT(ISERROR(SEARCH("V",G1)))</formula>
    </cfRule>
    <cfRule type="containsText" dxfId="98" priority="174" operator="containsText" text="X">
      <formula>NOT(ISERROR(SEARCH("X",G1)))</formula>
    </cfRule>
  </conditionalFormatting>
  <conditionalFormatting sqref="I1:L2">
    <cfRule type="containsText" dxfId="97" priority="171" operator="containsText" text="V">
      <formula>NOT(ISERROR(SEARCH("V",I1)))</formula>
    </cfRule>
    <cfRule type="containsText" dxfId="96" priority="172" operator="containsText" text="X">
      <formula>NOT(ISERROR(SEARCH("X",I1)))</formula>
    </cfRule>
  </conditionalFormatting>
  <conditionalFormatting sqref="A5">
    <cfRule type="containsText" dxfId="95" priority="167" operator="containsText" text="V">
      <formula>NOT(ISERROR(SEARCH("V",A5)))</formula>
    </cfRule>
    <cfRule type="containsText" dxfId="94" priority="168" operator="containsText" text="X">
      <formula>NOT(ISERROR(SEARCH("X",A5)))</formula>
    </cfRule>
  </conditionalFormatting>
  <conditionalFormatting sqref="A6">
    <cfRule type="containsText" dxfId="93" priority="165" operator="containsText" text="V">
      <formula>NOT(ISERROR(SEARCH("V",A6)))</formula>
    </cfRule>
    <cfRule type="containsText" dxfId="92" priority="166" operator="containsText" text="X">
      <formula>NOT(ISERROR(SEARCH("X",A6)))</formula>
    </cfRule>
  </conditionalFormatting>
  <conditionalFormatting sqref="A9">
    <cfRule type="containsText" dxfId="91" priority="163" operator="containsText" text="V">
      <formula>NOT(ISERROR(SEARCH("V",A9)))</formula>
    </cfRule>
    <cfRule type="containsText" dxfId="90" priority="164" operator="containsText" text="X">
      <formula>NOT(ISERROR(SEARCH("X",A9)))</formula>
    </cfRule>
  </conditionalFormatting>
  <conditionalFormatting sqref="A12">
    <cfRule type="containsText" dxfId="89" priority="161" operator="containsText" text="V">
      <formula>NOT(ISERROR(SEARCH("V",A12)))</formula>
    </cfRule>
    <cfRule type="containsText" dxfId="88" priority="162" operator="containsText" text="X">
      <formula>NOT(ISERROR(SEARCH("X",A12)))</formula>
    </cfRule>
  </conditionalFormatting>
  <conditionalFormatting sqref="A8">
    <cfRule type="containsText" dxfId="87" priority="159" operator="containsText" text="V">
      <formula>NOT(ISERROR(SEARCH("V",A8)))</formula>
    </cfRule>
    <cfRule type="containsText" dxfId="86" priority="160" operator="containsText" text="X">
      <formula>NOT(ISERROR(SEARCH("X",A8)))</formula>
    </cfRule>
  </conditionalFormatting>
  <conditionalFormatting sqref="A7">
    <cfRule type="containsText" dxfId="85" priority="155" operator="containsText" text="V">
      <formula>NOT(ISERROR(SEARCH("V",A7)))</formula>
    </cfRule>
    <cfRule type="containsText" dxfId="84" priority="156" operator="containsText" text="X">
      <formula>NOT(ISERROR(SEARCH("X",A7)))</formula>
    </cfRule>
  </conditionalFormatting>
  <conditionalFormatting sqref="C9">
    <cfRule type="containsText" dxfId="83" priority="119" operator="containsText" text="V">
      <formula>NOT(ISERROR(SEARCH("V",C9)))</formula>
    </cfRule>
    <cfRule type="containsText" dxfId="82" priority="120" operator="containsText" text="X">
      <formula>NOT(ISERROR(SEARCH("X",C9)))</formula>
    </cfRule>
  </conditionalFormatting>
  <conditionalFormatting sqref="A13">
    <cfRule type="containsText" dxfId="81" priority="113" operator="containsText" text="V">
      <formula>NOT(ISERROR(SEARCH("V",A13)))</formula>
    </cfRule>
    <cfRule type="containsText" dxfId="80" priority="114" operator="containsText" text="X">
      <formula>NOT(ISERROR(SEARCH("X",A13)))</formula>
    </cfRule>
  </conditionalFormatting>
  <conditionalFormatting sqref="C6">
    <cfRule type="containsText" dxfId="79" priority="147" operator="containsText" text="V">
      <formula>NOT(ISERROR(SEARCH("V",C6)))</formula>
    </cfRule>
    <cfRule type="containsText" dxfId="78" priority="148" operator="containsText" text="X">
      <formula>NOT(ISERROR(SEARCH("X",C6)))</formula>
    </cfRule>
  </conditionalFormatting>
  <conditionalFormatting sqref="E9">
    <cfRule type="containsText" dxfId="77" priority="73" operator="containsText" text="V">
      <formula>NOT(ISERROR(SEARCH("V",E9)))</formula>
    </cfRule>
    <cfRule type="containsText" dxfId="76" priority="74" operator="containsText" text="X">
      <formula>NOT(ISERROR(SEARCH("X",E9)))</formula>
    </cfRule>
  </conditionalFormatting>
  <conditionalFormatting sqref="C20:E20">
    <cfRule type="containsText" dxfId="75" priority="3" operator="containsText" text="V">
      <formula>NOT(ISERROR(SEARCH("V",C20)))</formula>
    </cfRule>
    <cfRule type="containsText" dxfId="74" priority="4" operator="containsText" text="X">
      <formula>NOT(ISERROR(SEARCH("X",C20)))</formula>
    </cfRule>
  </conditionalFormatting>
  <conditionalFormatting sqref="C15:L15">
    <cfRule type="containsText" dxfId="73" priority="1" operator="containsText" text="V">
      <formula>NOT(ISERROR(SEARCH("V",C15)))</formula>
    </cfRule>
    <cfRule type="containsText" dxfId="72" priority="2" operator="containsText" text="X">
      <formula>NOT(ISERROR(SEARCH("X",C15)))</formula>
    </cfRule>
  </conditionalFormatting>
  <conditionalFormatting sqref="A10">
    <cfRule type="containsText" dxfId="71" priority="125" operator="containsText" text="V">
      <formula>NOT(ISERROR(SEARCH("V",A10)))</formula>
    </cfRule>
    <cfRule type="containsText" dxfId="70" priority="126" operator="containsText" text="X">
      <formula>NOT(ISERROR(SEARCH("X",A10)))</formula>
    </cfRule>
  </conditionalFormatting>
  <conditionalFormatting sqref="A11">
    <cfRule type="containsText" dxfId="69" priority="123" operator="containsText" text="V">
      <formula>NOT(ISERROR(SEARCH("V",A11)))</formula>
    </cfRule>
    <cfRule type="containsText" dxfId="68" priority="124" operator="containsText" text="X">
      <formula>NOT(ISERROR(SEARCH("X",A11)))</formula>
    </cfRule>
  </conditionalFormatting>
  <conditionalFormatting sqref="A14">
    <cfRule type="containsText" dxfId="67" priority="111" operator="containsText" text="V">
      <formula>NOT(ISERROR(SEARCH("V",A14)))</formula>
    </cfRule>
    <cfRule type="containsText" dxfId="66" priority="112" operator="containsText" text="X">
      <formula>NOT(ISERROR(SEARCH("X",A14)))</formula>
    </cfRule>
  </conditionalFormatting>
  <conditionalFormatting sqref="C4:D4">
    <cfRule type="containsText" dxfId="65" priority="105" operator="containsText" text="V">
      <formula>NOT(ISERROR(SEARCH("V",C4)))</formula>
    </cfRule>
    <cfRule type="containsText" dxfId="64" priority="106" operator="containsText" text="X">
      <formula>NOT(ISERROR(SEARCH("X",C4)))</formula>
    </cfRule>
  </conditionalFormatting>
  <conditionalFormatting sqref="D9">
    <cfRule type="containsText" dxfId="63" priority="7" operator="containsText" text="V">
      <formula>NOT(ISERROR(SEARCH("V",D9)))</formula>
    </cfRule>
    <cfRule type="containsText" dxfId="62" priority="8" operator="containsText" text="X">
      <formula>NOT(ISERROR(SEARCH("X",D9)))</formula>
    </cfRule>
  </conditionalFormatting>
  <conditionalFormatting sqref="E4:F4">
    <cfRule type="containsText" dxfId="61" priority="69" operator="containsText" text="V">
      <formula>NOT(ISERROR(SEARCH("V",E4)))</formula>
    </cfRule>
    <cfRule type="containsText" dxfId="60" priority="70" operator="containsText" text="X">
      <formula>NOT(ISERROR(SEARCH("X",E4)))</formula>
    </cfRule>
  </conditionalFormatting>
  <conditionalFormatting sqref="E12">
    <cfRule type="containsText" dxfId="59" priority="67" operator="containsText" text="V">
      <formula>NOT(ISERROR(SEARCH("V",E12)))</formula>
    </cfRule>
    <cfRule type="containsText" dxfId="58" priority="68" operator="containsText" text="X">
      <formula>NOT(ISERROR(SEARCH("X",E12)))</formula>
    </cfRule>
  </conditionalFormatting>
  <conditionalFormatting sqref="H6">
    <cfRule type="containsText" dxfId="57" priority="51" operator="containsText" text="V">
      <formula>NOT(ISERROR(SEARCH("V",H6)))</formula>
    </cfRule>
    <cfRule type="containsText" dxfId="56" priority="52" operator="containsText" text="X">
      <formula>NOT(ISERROR(SEARCH("X",H6)))</formula>
    </cfRule>
  </conditionalFormatting>
  <conditionalFormatting sqref="H9">
    <cfRule type="containsText" dxfId="55" priority="49" operator="containsText" text="V">
      <formula>NOT(ISERROR(SEARCH("V",H9)))</formula>
    </cfRule>
    <cfRule type="containsText" dxfId="54" priority="50" operator="containsText" text="X">
      <formula>NOT(ISERROR(SEARCH("X",H9)))</formula>
    </cfRule>
  </conditionalFormatting>
  <conditionalFormatting sqref="F9">
    <cfRule type="containsText" dxfId="53" priority="13" operator="containsText" text="V">
      <formula>NOT(ISERROR(SEARCH("V",F9)))</formula>
    </cfRule>
    <cfRule type="containsText" dxfId="52" priority="14" operator="containsText" text="X">
      <formula>NOT(ISERROR(SEARCH("X",F9)))</formula>
    </cfRule>
  </conditionalFormatting>
  <conditionalFormatting sqref="C12">
    <cfRule type="containsText" dxfId="51" priority="83" operator="containsText" text="V">
      <formula>NOT(ISERROR(SEARCH("V",C12)))</formula>
    </cfRule>
    <cfRule type="containsText" dxfId="50" priority="84" operator="containsText" text="X">
      <formula>NOT(ISERROR(SEARCH("X",C12)))</formula>
    </cfRule>
  </conditionalFormatting>
  <conditionalFormatting sqref="A4">
    <cfRule type="containsText" dxfId="49" priority="81" operator="containsText" text="V">
      <formula>NOT(ISERROR(SEARCH("V",A4)))</formula>
    </cfRule>
    <cfRule type="containsText" dxfId="48" priority="82" operator="containsText" text="X">
      <formula>NOT(ISERROR(SEARCH("X",A4)))</formula>
    </cfRule>
  </conditionalFormatting>
  <conditionalFormatting sqref="E6">
    <cfRule type="containsText" dxfId="47" priority="79" operator="containsText" text="V">
      <formula>NOT(ISERROR(SEARCH("V",E6)))</formula>
    </cfRule>
    <cfRule type="containsText" dxfId="46" priority="80" operator="containsText" text="X">
      <formula>NOT(ISERROR(SEARCH("X",E6)))</formula>
    </cfRule>
  </conditionalFormatting>
  <conditionalFormatting sqref="G9">
    <cfRule type="containsText" dxfId="45" priority="59" operator="containsText" text="V">
      <formula>NOT(ISERROR(SEARCH("V",G9)))</formula>
    </cfRule>
    <cfRule type="containsText" dxfId="44" priority="60" operator="containsText" text="X">
      <formula>NOT(ISERROR(SEARCH("X",G9)))</formula>
    </cfRule>
  </conditionalFormatting>
  <conditionalFormatting sqref="F12">
    <cfRule type="containsText" dxfId="43" priority="11" operator="containsText" text="V">
      <formula>NOT(ISERROR(SEARCH("V",F12)))</formula>
    </cfRule>
    <cfRule type="containsText" dxfId="42" priority="12" operator="containsText" text="X">
      <formula>NOT(ISERROR(SEARCH("X",F12)))</formula>
    </cfRule>
  </conditionalFormatting>
  <conditionalFormatting sqref="G6">
    <cfRule type="containsText" dxfId="41" priority="65" operator="containsText" text="V">
      <formula>NOT(ISERROR(SEARCH("V",G6)))</formula>
    </cfRule>
    <cfRule type="containsText" dxfId="40" priority="66" operator="containsText" text="X">
      <formula>NOT(ISERROR(SEARCH("X",G6)))</formula>
    </cfRule>
  </conditionalFormatting>
  <conditionalFormatting sqref="D12">
    <cfRule type="containsText" dxfId="39" priority="9" operator="containsText" text="V">
      <formula>NOT(ISERROR(SEARCH("V",D12)))</formula>
    </cfRule>
    <cfRule type="containsText" dxfId="38" priority="10" operator="containsText" text="X">
      <formula>NOT(ISERROR(SEARCH("X",D12)))</formula>
    </cfRule>
  </conditionalFormatting>
  <conditionalFormatting sqref="G4:H4">
    <cfRule type="containsText" dxfId="37" priority="55" operator="containsText" text="V">
      <formula>NOT(ISERROR(SEARCH("V",G4)))</formula>
    </cfRule>
    <cfRule type="containsText" dxfId="36" priority="56" operator="containsText" text="X">
      <formula>NOT(ISERROR(SEARCH("X",G4)))</formula>
    </cfRule>
  </conditionalFormatting>
  <conditionalFormatting sqref="G12">
    <cfRule type="containsText" dxfId="35" priority="53" operator="containsText" text="V">
      <formula>NOT(ISERROR(SEARCH("V",G12)))</formula>
    </cfRule>
    <cfRule type="containsText" dxfId="34" priority="54" operator="containsText" text="X">
      <formula>NOT(ISERROR(SEARCH("X",G12)))</formula>
    </cfRule>
  </conditionalFormatting>
  <conditionalFormatting sqref="H12">
    <cfRule type="containsText" dxfId="33" priority="47" operator="containsText" text="V">
      <formula>NOT(ISERROR(SEARCH("V",H12)))</formula>
    </cfRule>
    <cfRule type="containsText" dxfId="32" priority="48" operator="containsText" text="X">
      <formula>NOT(ISERROR(SEARCH("X",H12)))</formula>
    </cfRule>
  </conditionalFormatting>
  <conditionalFormatting sqref="I9">
    <cfRule type="containsText" dxfId="31" priority="43" operator="containsText" text="V">
      <formula>NOT(ISERROR(SEARCH("V",I9)))</formula>
    </cfRule>
    <cfRule type="containsText" dxfId="30" priority="44" operator="containsText" text="X">
      <formula>NOT(ISERROR(SEARCH("X",I9)))</formula>
    </cfRule>
  </conditionalFormatting>
  <conditionalFormatting sqref="I6">
    <cfRule type="containsText" dxfId="29" priority="45" operator="containsText" text="V">
      <formula>NOT(ISERROR(SEARCH("V",I6)))</formula>
    </cfRule>
    <cfRule type="containsText" dxfId="28" priority="46" operator="containsText" text="X">
      <formula>NOT(ISERROR(SEARCH("X",I6)))</formula>
    </cfRule>
  </conditionalFormatting>
  <conditionalFormatting sqref="I4:J4">
    <cfRule type="containsText" dxfId="27" priority="41" operator="containsText" text="V">
      <formula>NOT(ISERROR(SEARCH("V",I4)))</formula>
    </cfRule>
    <cfRule type="containsText" dxfId="26" priority="42" operator="containsText" text="X">
      <formula>NOT(ISERROR(SEARCH("X",I4)))</formula>
    </cfRule>
  </conditionalFormatting>
  <conditionalFormatting sqref="I12">
    <cfRule type="containsText" dxfId="25" priority="39" operator="containsText" text="V">
      <formula>NOT(ISERROR(SEARCH("V",I12)))</formula>
    </cfRule>
    <cfRule type="containsText" dxfId="24" priority="40" operator="containsText" text="X">
      <formula>NOT(ISERROR(SEARCH("X",I12)))</formula>
    </cfRule>
  </conditionalFormatting>
  <conditionalFormatting sqref="J6">
    <cfRule type="containsText" dxfId="23" priority="37" operator="containsText" text="V">
      <formula>NOT(ISERROR(SEARCH("V",J6)))</formula>
    </cfRule>
    <cfRule type="containsText" dxfId="22" priority="38" operator="containsText" text="X">
      <formula>NOT(ISERROR(SEARCH("X",J6)))</formula>
    </cfRule>
  </conditionalFormatting>
  <conditionalFormatting sqref="J9">
    <cfRule type="containsText" dxfId="21" priority="35" operator="containsText" text="V">
      <formula>NOT(ISERROR(SEARCH("V",J9)))</formula>
    </cfRule>
    <cfRule type="containsText" dxfId="20" priority="36" operator="containsText" text="X">
      <formula>NOT(ISERROR(SEARCH("X",J9)))</formula>
    </cfRule>
  </conditionalFormatting>
  <conditionalFormatting sqref="J12">
    <cfRule type="containsText" dxfId="19" priority="33" operator="containsText" text="V">
      <formula>NOT(ISERROR(SEARCH("V",J12)))</formula>
    </cfRule>
    <cfRule type="containsText" dxfId="18" priority="34" operator="containsText" text="X">
      <formula>NOT(ISERROR(SEARCH("X",J12)))</formula>
    </cfRule>
  </conditionalFormatting>
  <conditionalFormatting sqref="K9">
    <cfRule type="containsText" dxfId="17" priority="29" operator="containsText" text="V">
      <formula>NOT(ISERROR(SEARCH("V",K9)))</formula>
    </cfRule>
    <cfRule type="containsText" dxfId="16" priority="30" operator="containsText" text="X">
      <formula>NOT(ISERROR(SEARCH("X",K9)))</formula>
    </cfRule>
  </conditionalFormatting>
  <conditionalFormatting sqref="K6">
    <cfRule type="containsText" dxfId="15" priority="31" operator="containsText" text="V">
      <formula>NOT(ISERROR(SEARCH("V",K6)))</formula>
    </cfRule>
    <cfRule type="containsText" dxfId="14" priority="32" operator="containsText" text="X">
      <formula>NOT(ISERROR(SEARCH("X",K6)))</formula>
    </cfRule>
  </conditionalFormatting>
  <conditionalFormatting sqref="K4:L4">
    <cfRule type="containsText" dxfId="13" priority="27" operator="containsText" text="V">
      <formula>NOT(ISERROR(SEARCH("V",K4)))</formula>
    </cfRule>
    <cfRule type="containsText" dxfId="12" priority="28" operator="containsText" text="X">
      <formula>NOT(ISERROR(SEARCH("X",K4)))</formula>
    </cfRule>
  </conditionalFormatting>
  <conditionalFormatting sqref="K12">
    <cfRule type="containsText" dxfId="11" priority="25" operator="containsText" text="V">
      <formula>NOT(ISERROR(SEARCH("V",K12)))</formula>
    </cfRule>
    <cfRule type="containsText" dxfId="10" priority="26" operator="containsText" text="X">
      <formula>NOT(ISERROR(SEARCH("X",K12)))</formula>
    </cfRule>
  </conditionalFormatting>
  <conditionalFormatting sqref="L6">
    <cfRule type="containsText" dxfId="9" priority="23" operator="containsText" text="V">
      <formula>NOT(ISERROR(SEARCH("V",L6)))</formula>
    </cfRule>
    <cfRule type="containsText" dxfId="8" priority="24" operator="containsText" text="X">
      <formula>NOT(ISERROR(SEARCH("X",L6)))</formula>
    </cfRule>
  </conditionalFormatting>
  <conditionalFormatting sqref="L9">
    <cfRule type="containsText" dxfId="7" priority="21" operator="containsText" text="V">
      <formula>NOT(ISERROR(SEARCH("V",L9)))</formula>
    </cfRule>
    <cfRule type="containsText" dxfId="6" priority="22" operator="containsText" text="X">
      <formula>NOT(ISERROR(SEARCH("X",L9)))</formula>
    </cfRule>
  </conditionalFormatting>
  <conditionalFormatting sqref="L12">
    <cfRule type="containsText" dxfId="5" priority="19" operator="containsText" text="V">
      <formula>NOT(ISERROR(SEARCH("V",L12)))</formula>
    </cfRule>
    <cfRule type="containsText" dxfId="4" priority="20" operator="containsText" text="X">
      <formula>NOT(ISERROR(SEARCH("X",L12)))</formula>
    </cfRule>
  </conditionalFormatting>
  <conditionalFormatting sqref="D6">
    <cfRule type="containsText" dxfId="3" priority="17" operator="containsText" text="V">
      <formula>NOT(ISERROR(SEARCH("V",D6)))</formula>
    </cfRule>
    <cfRule type="containsText" dxfId="2" priority="18" operator="containsText" text="X">
      <formula>NOT(ISERROR(SEARCH("X",D6)))</formula>
    </cfRule>
  </conditionalFormatting>
  <conditionalFormatting sqref="F6">
    <cfRule type="containsText" dxfId="1" priority="15" operator="containsText" text="V">
      <formula>NOT(ISERROR(SEARCH("V",F6)))</formula>
    </cfRule>
    <cfRule type="containsText" dxfId="0" priority="16" operator="containsText" text="X">
      <formula>NOT(ISERROR(SEARCH("X",F6)))</formula>
    </cfRule>
  </conditionalFormatting>
  <dataValidations count="4">
    <dataValidation type="decimal" allowBlank="1" showInputMessage="1" showErrorMessage="1" sqref="G5 I5 I13:I14 E5 C5 C13:C14 E13:E14 G13:G14 K5 K13:K14" xr:uid="{6B265E20-BF78-4F2A-AA1C-4D6B370BC871}">
      <formula1>0</formula1>
      <formula2>10</formula2>
    </dataValidation>
    <dataValidation type="decimal" allowBlank="1" showInputMessage="1" showErrorMessage="1" sqref="C4 I4 E4 G4 K4" xr:uid="{724F616A-AC6F-488F-847C-5565D2D1AF46}">
      <formula1>0</formula1>
      <formula2>5</formula2>
    </dataValidation>
    <dataValidation type="decimal" allowBlank="1" showInputMessage="1" showErrorMessage="1" sqref="C6:C9 C12 E12 G12 I6:I9 E6:E9 G6:G9 I12 K12 K6:K9" xr:uid="{CE387771-ADFC-4E25-B540-12DB7DE55229}">
      <formula1>0</formula1>
      <formula2>8</formula2>
    </dataValidation>
    <dataValidation type="decimal" allowBlank="1" showInputMessage="1" showErrorMessage="1" sqref="I10:I11 C10:C11 E10:E11 G10:G11 K10:K11" xr:uid="{E6F1810C-C65C-4220-A00B-D20C913AAF5E}">
      <formula1>0</formula1>
      <formula2>12</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8"/>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A15" sqref="A15"/>
    </sheetView>
  </sheetViews>
  <sheetFormatPr defaultColWidth="17.5" defaultRowHeight="15.6" x14ac:dyDescent="0.3"/>
  <cols>
    <col min="1" max="1" width="35" style="29" bestFit="1" customWidth="1"/>
    <col min="2" max="2" width="9.69921875" style="29" customWidth="1"/>
    <col min="3" max="7" width="12.69921875" style="29" customWidth="1"/>
    <col min="8" max="16384" width="17.5" style="29"/>
  </cols>
  <sheetData>
    <row r="1" spans="1:7" x14ac:dyDescent="0.3">
      <c r="A1" s="118" t="s">
        <v>173</v>
      </c>
      <c r="B1" s="118" t="s">
        <v>168</v>
      </c>
      <c r="C1" s="28">
        <v>1</v>
      </c>
      <c r="D1" s="28">
        <v>2</v>
      </c>
      <c r="E1" s="28">
        <v>3</v>
      </c>
      <c r="F1" s="28">
        <v>4</v>
      </c>
      <c r="G1" s="28">
        <v>5</v>
      </c>
    </row>
    <row r="2" spans="1:7" ht="44.25" customHeight="1" x14ac:dyDescent="0.3">
      <c r="A2" s="119"/>
      <c r="B2" s="119" t="s">
        <v>168</v>
      </c>
      <c r="C2" s="28">
        <f>'תנאי-סף'!D2</f>
        <v>0</v>
      </c>
      <c r="D2" s="28">
        <f>'תנאי-סף'!F2</f>
        <v>0</v>
      </c>
      <c r="E2" s="28">
        <f>'תנאי-סף'!G2</f>
        <v>0</v>
      </c>
      <c r="F2" s="28">
        <f>'תנאי-סף'!H2</f>
        <v>0</v>
      </c>
      <c r="G2" s="28">
        <f>'תנאי-סף'!I2</f>
        <v>0</v>
      </c>
    </row>
    <row r="3" spans="1:7" x14ac:dyDescent="0.3">
      <c r="A3" s="30" t="s">
        <v>166</v>
      </c>
      <c r="B3" s="169">
        <v>1</v>
      </c>
      <c r="C3" s="172">
        <v>0</v>
      </c>
      <c r="D3" s="172">
        <v>0</v>
      </c>
      <c r="E3" s="172">
        <v>0</v>
      </c>
      <c r="F3" s="172">
        <v>0</v>
      </c>
      <c r="G3" s="172">
        <v>0</v>
      </c>
    </row>
    <row r="4" spans="1:7" x14ac:dyDescent="0.3">
      <c r="A4" s="30" t="s">
        <v>167</v>
      </c>
      <c r="B4" s="169">
        <v>68</v>
      </c>
      <c r="C4" s="172">
        <v>0</v>
      </c>
      <c r="D4" s="172">
        <v>0</v>
      </c>
      <c r="E4" s="172">
        <v>0</v>
      </c>
      <c r="F4" s="172">
        <v>0</v>
      </c>
      <c r="G4" s="172">
        <v>0</v>
      </c>
    </row>
    <row r="5" spans="1:7" x14ac:dyDescent="0.3">
      <c r="A5" s="168" t="s">
        <v>169</v>
      </c>
      <c r="B5" s="173"/>
      <c r="C5" s="172">
        <f>C3*$B$3+C4*$B$4</f>
        <v>0</v>
      </c>
      <c r="D5" s="172">
        <f t="shared" ref="D5:G5" si="0">D3*$B$3+D4*$B$4</f>
        <v>0</v>
      </c>
      <c r="E5" s="172">
        <f t="shared" si="0"/>
        <v>0</v>
      </c>
      <c r="F5" s="172">
        <f t="shared" si="0"/>
        <v>0</v>
      </c>
      <c r="G5" s="172">
        <f t="shared" si="0"/>
        <v>0</v>
      </c>
    </row>
    <row r="6" spans="1:7" ht="18.75" customHeight="1" thickBot="1" x14ac:dyDescent="0.35">
      <c r="A6" s="170" t="s">
        <v>6</v>
      </c>
      <c r="B6" s="171"/>
      <c r="C6" s="31">
        <f>IFERROR(((MIN($C$5:$G$5)/C5)*100),0)</f>
        <v>0</v>
      </c>
      <c r="D6" s="31">
        <f t="shared" ref="D6:G6" si="1">IFERROR(((MIN($C$5:$G$5)/D5)*100),0)</f>
        <v>0</v>
      </c>
      <c r="E6" s="31">
        <f t="shared" si="1"/>
        <v>0</v>
      </c>
      <c r="F6" s="31">
        <f t="shared" si="1"/>
        <v>0</v>
      </c>
      <c r="G6" s="31">
        <f t="shared" si="1"/>
        <v>0</v>
      </c>
    </row>
    <row r="9" spans="1:7" x14ac:dyDescent="0.3">
      <c r="A9" s="187"/>
      <c r="B9" s="187"/>
      <c r="C9" s="187"/>
      <c r="D9" s="187"/>
      <c r="E9" s="187"/>
      <c r="F9" s="187"/>
      <c r="G9" s="187"/>
    </row>
    <row r="10" spans="1:7" x14ac:dyDescent="0.3">
      <c r="A10" s="187"/>
      <c r="B10" s="187"/>
      <c r="C10" s="187"/>
      <c r="D10" s="187"/>
      <c r="E10" s="187"/>
      <c r="F10" s="187"/>
      <c r="G10" s="187"/>
    </row>
    <row r="11" spans="1:7" ht="15.6" customHeight="1" x14ac:dyDescent="0.3">
      <c r="A11" s="188"/>
      <c r="B11" s="167"/>
      <c r="C11" s="167"/>
      <c r="D11" s="167"/>
      <c r="E11" s="167"/>
      <c r="F11" s="167"/>
      <c r="G11" s="167"/>
    </row>
    <row r="12" spans="1:7" x14ac:dyDescent="0.3">
      <c r="A12" s="188"/>
      <c r="B12" s="167"/>
      <c r="C12" s="167"/>
      <c r="D12" s="167"/>
      <c r="E12" s="167"/>
      <c r="F12" s="167"/>
      <c r="G12" s="167"/>
    </row>
    <row r="13" spans="1:7" x14ac:dyDescent="0.3">
      <c r="A13" s="189"/>
      <c r="B13" s="189"/>
      <c r="C13" s="190"/>
      <c r="D13" s="190"/>
      <c r="E13" s="190"/>
      <c r="F13" s="190"/>
      <c r="G13" s="190"/>
    </row>
    <row r="14" spans="1:7" x14ac:dyDescent="0.3">
      <c r="A14" s="189"/>
      <c r="B14" s="189"/>
      <c r="C14" s="190"/>
      <c r="D14" s="190"/>
      <c r="E14" s="190"/>
      <c r="F14" s="190"/>
      <c r="G14" s="190"/>
    </row>
    <row r="15" spans="1:7" x14ac:dyDescent="0.3">
      <c r="A15" s="191"/>
      <c r="B15" s="191"/>
      <c r="C15" s="192"/>
      <c r="D15" s="192"/>
      <c r="E15" s="192"/>
      <c r="F15" s="192"/>
      <c r="G15" s="192"/>
    </row>
    <row r="16" spans="1:7" x14ac:dyDescent="0.3">
      <c r="A16" s="187"/>
      <c r="B16" s="187"/>
      <c r="C16" s="187"/>
      <c r="D16" s="187"/>
      <c r="E16" s="187"/>
      <c r="F16" s="187"/>
      <c r="G16" s="187"/>
    </row>
    <row r="17" spans="1:7" x14ac:dyDescent="0.3">
      <c r="A17" s="187"/>
      <c r="B17" s="187"/>
      <c r="C17" s="187"/>
      <c r="D17" s="187"/>
      <c r="E17" s="187"/>
      <c r="F17" s="187"/>
      <c r="G17" s="187"/>
    </row>
    <row r="18" spans="1:7" x14ac:dyDescent="0.3">
      <c r="A18" s="187"/>
      <c r="B18" s="187"/>
      <c r="C18" s="187"/>
      <c r="D18" s="187"/>
      <c r="E18" s="187"/>
      <c r="F18" s="187"/>
      <c r="G18" s="187"/>
    </row>
  </sheetData>
  <mergeCells count="4">
    <mergeCell ref="A1:A2"/>
    <mergeCell ref="A11:A12"/>
    <mergeCell ref="B1:B2"/>
    <mergeCell ref="A6:B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4D103-1F0F-40C9-B2DD-B777B20844F3}">
  <dimension ref="A1:G18"/>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C26" sqref="C26"/>
    </sheetView>
  </sheetViews>
  <sheetFormatPr defaultColWidth="17.5" defaultRowHeight="15.6" x14ac:dyDescent="0.3"/>
  <cols>
    <col min="1" max="1" width="35" style="29" bestFit="1" customWidth="1"/>
    <col min="2" max="2" width="9.69921875" style="29" customWidth="1"/>
    <col min="3" max="7" width="12.69921875" style="29" customWidth="1"/>
    <col min="8" max="16384" width="17.5" style="29"/>
  </cols>
  <sheetData>
    <row r="1" spans="1:7" x14ac:dyDescent="0.3">
      <c r="A1" s="118" t="s">
        <v>172</v>
      </c>
      <c r="B1" s="118" t="s">
        <v>168</v>
      </c>
      <c r="C1" s="28">
        <v>1</v>
      </c>
      <c r="D1" s="28">
        <v>2</v>
      </c>
      <c r="E1" s="28">
        <v>3</v>
      </c>
      <c r="F1" s="28">
        <v>4</v>
      </c>
      <c r="G1" s="28">
        <v>5</v>
      </c>
    </row>
    <row r="2" spans="1:7" ht="44.25" customHeight="1" x14ac:dyDescent="0.3">
      <c r="A2" s="119"/>
      <c r="B2" s="119" t="s">
        <v>168</v>
      </c>
      <c r="C2" s="28">
        <f>'תנאי-סף'!D2</f>
        <v>0</v>
      </c>
      <c r="D2" s="28">
        <f>'תנאי-סף'!F2</f>
        <v>0</v>
      </c>
      <c r="E2" s="28">
        <f>'תנאי-סף'!G2</f>
        <v>0</v>
      </c>
      <c r="F2" s="28">
        <f>'תנאי-סף'!H2</f>
        <v>0</v>
      </c>
      <c r="G2" s="28">
        <f>'תנאי-סף'!I2</f>
        <v>0</v>
      </c>
    </row>
    <row r="3" spans="1:7" x14ac:dyDescent="0.3">
      <c r="A3" s="30" t="s">
        <v>166</v>
      </c>
      <c r="B3" s="169">
        <v>1</v>
      </c>
      <c r="C3" s="172">
        <v>0</v>
      </c>
      <c r="D3" s="172">
        <v>0</v>
      </c>
      <c r="E3" s="172">
        <v>0</v>
      </c>
      <c r="F3" s="172">
        <v>0</v>
      </c>
      <c r="G3" s="172">
        <v>0</v>
      </c>
    </row>
    <row r="4" spans="1:7" x14ac:dyDescent="0.3">
      <c r="A4" s="30" t="s">
        <v>167</v>
      </c>
      <c r="B4" s="169">
        <v>68</v>
      </c>
      <c r="C4" s="172">
        <v>0</v>
      </c>
      <c r="D4" s="172">
        <v>0</v>
      </c>
      <c r="E4" s="172">
        <v>0</v>
      </c>
      <c r="F4" s="172">
        <v>0</v>
      </c>
      <c r="G4" s="172">
        <v>0</v>
      </c>
    </row>
    <row r="5" spans="1:7" x14ac:dyDescent="0.3">
      <c r="A5" s="168" t="s">
        <v>169</v>
      </c>
      <c r="B5" s="173"/>
      <c r="C5" s="172">
        <f>C3*$B$3+C4*$B$4</f>
        <v>0</v>
      </c>
      <c r="D5" s="172">
        <f t="shared" ref="D5:G5" si="0">D3*$B$3+D4*$B$4</f>
        <v>0</v>
      </c>
      <c r="E5" s="172">
        <f t="shared" si="0"/>
        <v>0</v>
      </c>
      <c r="F5" s="172">
        <f t="shared" si="0"/>
        <v>0</v>
      </c>
      <c r="G5" s="172">
        <f t="shared" si="0"/>
        <v>0</v>
      </c>
    </row>
    <row r="6" spans="1:7" ht="18.75" customHeight="1" thickBot="1" x14ac:dyDescent="0.35">
      <c r="A6" s="170" t="s">
        <v>6</v>
      </c>
      <c r="B6" s="171"/>
      <c r="C6" s="31">
        <f>IFERROR(((MIN($C$5:$G$5)/C5)*100),0)</f>
        <v>0</v>
      </c>
      <c r="D6" s="31">
        <f t="shared" ref="D6:G6" si="1">IFERROR(((MIN($C$5:$G$5)/D5)*100),0)</f>
        <v>0</v>
      </c>
      <c r="E6" s="31">
        <f t="shared" si="1"/>
        <v>0</v>
      </c>
      <c r="F6" s="31">
        <f t="shared" si="1"/>
        <v>0</v>
      </c>
      <c r="G6" s="31">
        <f t="shared" si="1"/>
        <v>0</v>
      </c>
    </row>
    <row r="9" spans="1:7" x14ac:dyDescent="0.3">
      <c r="A9" s="187"/>
      <c r="B9" s="187"/>
      <c r="C9" s="187"/>
      <c r="D9" s="187"/>
      <c r="E9" s="187"/>
      <c r="F9" s="187"/>
      <c r="G9" s="187"/>
    </row>
    <row r="10" spans="1:7" x14ac:dyDescent="0.3">
      <c r="A10" s="187"/>
      <c r="B10" s="187"/>
      <c r="C10" s="187"/>
      <c r="D10" s="187"/>
      <c r="E10" s="187"/>
      <c r="F10" s="187"/>
      <c r="G10" s="187"/>
    </row>
    <row r="11" spans="1:7" ht="15.6" customHeight="1" x14ac:dyDescent="0.3">
      <c r="A11" s="188"/>
      <c r="B11" s="167"/>
      <c r="C11" s="167"/>
      <c r="D11" s="167"/>
      <c r="E11" s="167"/>
      <c r="F11" s="167"/>
      <c r="G11" s="167"/>
    </row>
    <row r="12" spans="1:7" x14ac:dyDescent="0.3">
      <c r="A12" s="188"/>
      <c r="B12" s="167"/>
      <c r="C12" s="167"/>
      <c r="D12" s="167"/>
      <c r="E12" s="167"/>
      <c r="F12" s="167"/>
      <c r="G12" s="167"/>
    </row>
    <row r="13" spans="1:7" x14ac:dyDescent="0.3">
      <c r="A13" s="189"/>
      <c r="B13" s="189"/>
      <c r="C13" s="190"/>
      <c r="D13" s="190"/>
      <c r="E13" s="190"/>
      <c r="F13" s="190"/>
      <c r="G13" s="190"/>
    </row>
    <row r="14" spans="1:7" x14ac:dyDescent="0.3">
      <c r="A14" s="189"/>
      <c r="B14" s="189"/>
      <c r="C14" s="190"/>
      <c r="D14" s="190"/>
      <c r="E14" s="190"/>
      <c r="F14" s="190"/>
      <c r="G14" s="190"/>
    </row>
    <row r="15" spans="1:7" x14ac:dyDescent="0.3">
      <c r="A15" s="191"/>
      <c r="B15" s="191"/>
      <c r="C15" s="192"/>
      <c r="D15" s="192"/>
      <c r="E15" s="192"/>
      <c r="F15" s="192"/>
      <c r="G15" s="192"/>
    </row>
    <row r="16" spans="1:7" x14ac:dyDescent="0.3">
      <c r="A16" s="187"/>
      <c r="B16" s="187"/>
      <c r="C16" s="187"/>
      <c r="D16" s="187"/>
      <c r="E16" s="187"/>
      <c r="F16" s="187"/>
      <c r="G16" s="187"/>
    </row>
    <row r="17" spans="1:7" x14ac:dyDescent="0.3">
      <c r="A17" s="187"/>
      <c r="B17" s="187"/>
      <c r="C17" s="187"/>
      <c r="D17" s="187"/>
      <c r="E17" s="187"/>
      <c r="F17" s="187"/>
      <c r="G17" s="187"/>
    </row>
    <row r="18" spans="1:7" x14ac:dyDescent="0.3">
      <c r="A18" s="187"/>
      <c r="B18" s="187"/>
      <c r="C18" s="187"/>
      <c r="D18" s="187"/>
      <c r="E18" s="187"/>
      <c r="F18" s="187"/>
      <c r="G18" s="187"/>
    </row>
  </sheetData>
  <mergeCells count="4">
    <mergeCell ref="A1:A2"/>
    <mergeCell ref="B1:B2"/>
    <mergeCell ref="A6:B6"/>
    <mergeCell ref="A11:A1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6"/>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B12" sqref="B12"/>
    </sheetView>
  </sheetViews>
  <sheetFormatPr defaultColWidth="9" defaultRowHeight="13.8" x14ac:dyDescent="0.25"/>
  <cols>
    <col min="1" max="1" width="7.5" style="1" customWidth="1"/>
    <col min="2" max="2" width="21.5" style="1" customWidth="1"/>
    <col min="3" max="7" width="13" style="1" bestFit="1" customWidth="1"/>
    <col min="8" max="16384" width="9" style="1"/>
  </cols>
  <sheetData>
    <row r="1" spans="1:7" ht="20.399999999999999" customHeight="1" x14ac:dyDescent="0.25">
      <c r="A1" s="120" t="s">
        <v>170</v>
      </c>
      <c r="B1" s="121"/>
      <c r="C1" s="4">
        <f>'תנאי-סף'!D1</f>
        <v>1</v>
      </c>
      <c r="D1" s="4">
        <f>'תנאי-סף'!F1</f>
        <v>3</v>
      </c>
      <c r="E1" s="4">
        <f>'תנאי-סף'!G1</f>
        <v>4</v>
      </c>
      <c r="F1" s="4">
        <f>'תנאי-סף'!H1</f>
        <v>5</v>
      </c>
      <c r="G1" s="4">
        <f>'תנאי-סף'!I1</f>
        <v>6</v>
      </c>
    </row>
    <row r="2" spans="1:7" x14ac:dyDescent="0.25">
      <c r="A2" s="2" t="s">
        <v>3</v>
      </c>
      <c r="B2" s="3" t="s">
        <v>10</v>
      </c>
      <c r="C2" s="4">
        <f>'תנאי-סף'!D2</f>
        <v>0</v>
      </c>
      <c r="D2" s="4">
        <f>'תנאי-סף'!F2</f>
        <v>0</v>
      </c>
      <c r="E2" s="4">
        <f>'תנאי-סף'!G2</f>
        <v>0</v>
      </c>
      <c r="F2" s="4">
        <f>'תנאי-סף'!H2</f>
        <v>0</v>
      </c>
      <c r="G2" s="4">
        <f>'תנאי-סף'!I2</f>
        <v>0</v>
      </c>
    </row>
    <row r="3" spans="1:7" ht="18.75" customHeight="1" x14ac:dyDescent="0.25">
      <c r="A3" s="9">
        <v>0.7</v>
      </c>
      <c r="B3" s="10" t="s">
        <v>7</v>
      </c>
      <c r="C3" s="5">
        <v>0</v>
      </c>
      <c r="D3" s="5">
        <v>0</v>
      </c>
      <c r="E3" s="5">
        <v>0</v>
      </c>
      <c r="F3" s="5">
        <v>0</v>
      </c>
      <c r="G3" s="5">
        <v>0</v>
      </c>
    </row>
    <row r="4" spans="1:7" ht="19.5" customHeight="1" x14ac:dyDescent="0.25">
      <c r="A4" s="9">
        <v>0.3</v>
      </c>
      <c r="B4" s="10" t="s">
        <v>8</v>
      </c>
      <c r="C4" s="5">
        <v>0</v>
      </c>
      <c r="D4" s="5">
        <v>0</v>
      </c>
      <c r="E4" s="5">
        <v>0</v>
      </c>
      <c r="F4" s="5">
        <v>0</v>
      </c>
      <c r="G4" s="5">
        <v>0</v>
      </c>
    </row>
    <row r="5" spans="1:7" ht="17.25" customHeight="1" x14ac:dyDescent="0.25">
      <c r="A5" s="6">
        <f>SUM(A3:A4)</f>
        <v>1</v>
      </c>
      <c r="B5" s="7" t="s">
        <v>9</v>
      </c>
      <c r="C5" s="8">
        <f>(C3*$A3)+(C4*$A4)</f>
        <v>0</v>
      </c>
      <c r="D5" s="8">
        <f t="shared" ref="D5" si="0">(D3*$A3)+(D4*$A4)</f>
        <v>0</v>
      </c>
      <c r="E5" s="8">
        <f>(E3*$A3)+(E4*$A4)</f>
        <v>0</v>
      </c>
      <c r="F5" s="8">
        <f>(F3*$A3)+(F4*$A4)</f>
        <v>0</v>
      </c>
      <c r="G5" s="8">
        <f t="shared" ref="G5" si="1">(G3*$A3)+(G4*$A4)</f>
        <v>0</v>
      </c>
    </row>
    <row r="6" spans="1:7" ht="15.6" x14ac:dyDescent="0.25">
      <c r="A6" s="122" t="s">
        <v>32</v>
      </c>
      <c r="B6" s="123"/>
      <c r="C6" s="48">
        <f>_xlfn.RANK.EQ(C5,$C$5:$G$5,0)</f>
        <v>1</v>
      </c>
      <c r="D6" s="48">
        <f t="shared" ref="D6:G6" si="2">_xlfn.RANK.EQ(D5,$C$5:$G$5,0)</f>
        <v>1</v>
      </c>
      <c r="E6" s="48">
        <f t="shared" si="2"/>
        <v>1</v>
      </c>
      <c r="F6" s="48">
        <f t="shared" si="2"/>
        <v>1</v>
      </c>
      <c r="G6" s="48">
        <f t="shared" si="2"/>
        <v>1</v>
      </c>
    </row>
    <row r="12" spans="1:7" x14ac:dyDescent="0.25">
      <c r="A12" s="174"/>
      <c r="B12" s="174"/>
      <c r="C12" s="174"/>
      <c r="D12" s="174"/>
      <c r="E12" s="174"/>
      <c r="F12" s="174"/>
      <c r="G12" s="174"/>
    </row>
    <row r="13" spans="1:7" x14ac:dyDescent="0.25">
      <c r="A13" s="174"/>
      <c r="B13" s="174"/>
      <c r="C13" s="174"/>
      <c r="D13" s="174"/>
      <c r="E13" s="174"/>
      <c r="F13" s="174"/>
      <c r="G13" s="174"/>
    </row>
    <row r="14" spans="1:7" x14ac:dyDescent="0.25">
      <c r="A14" s="174"/>
      <c r="B14" s="174"/>
      <c r="C14" s="174"/>
      <c r="D14" s="174"/>
      <c r="E14" s="174"/>
      <c r="F14" s="174"/>
      <c r="G14" s="174"/>
    </row>
    <row r="15" spans="1:7" x14ac:dyDescent="0.25">
      <c r="A15" s="174"/>
      <c r="B15" s="174"/>
      <c r="C15" s="174"/>
      <c r="D15" s="174"/>
      <c r="E15" s="174"/>
      <c r="F15" s="174"/>
      <c r="G15" s="174"/>
    </row>
    <row r="16" spans="1:7" x14ac:dyDescent="0.25">
      <c r="A16" s="175"/>
      <c r="B16" s="175"/>
      <c r="C16" s="176"/>
      <c r="D16" s="176"/>
      <c r="E16" s="176"/>
      <c r="F16" s="176"/>
      <c r="G16" s="176"/>
    </row>
    <row r="17" spans="1:7" x14ac:dyDescent="0.25">
      <c r="A17" s="177"/>
      <c r="B17" s="178"/>
      <c r="C17" s="176"/>
      <c r="D17" s="176"/>
      <c r="E17" s="176"/>
      <c r="F17" s="176"/>
      <c r="G17" s="176"/>
    </row>
    <row r="18" spans="1:7" x14ac:dyDescent="0.25">
      <c r="A18" s="179"/>
      <c r="B18" s="180"/>
      <c r="C18" s="181"/>
      <c r="D18" s="181"/>
      <c r="E18" s="181"/>
      <c r="F18" s="181"/>
      <c r="G18" s="181"/>
    </row>
    <row r="19" spans="1:7" x14ac:dyDescent="0.25">
      <c r="A19" s="179"/>
      <c r="B19" s="180"/>
      <c r="C19" s="181"/>
      <c r="D19" s="181"/>
      <c r="E19" s="181"/>
      <c r="F19" s="181"/>
      <c r="G19" s="181"/>
    </row>
    <row r="20" spans="1:7" x14ac:dyDescent="0.25">
      <c r="A20" s="182"/>
      <c r="B20" s="183"/>
      <c r="C20" s="184"/>
      <c r="D20" s="184"/>
      <c r="E20" s="184"/>
      <c r="F20" s="184"/>
      <c r="G20" s="184"/>
    </row>
    <row r="21" spans="1:7" ht="15.6" x14ac:dyDescent="0.25">
      <c r="A21" s="185"/>
      <c r="B21" s="185"/>
      <c r="C21" s="186"/>
      <c r="D21" s="186"/>
      <c r="E21" s="186"/>
      <c r="F21" s="186"/>
      <c r="G21" s="186"/>
    </row>
    <row r="22" spans="1:7" x14ac:dyDescent="0.25">
      <c r="A22" s="174"/>
      <c r="B22" s="174"/>
      <c r="C22" s="174"/>
      <c r="D22" s="174"/>
      <c r="E22" s="174"/>
      <c r="F22" s="174"/>
      <c r="G22" s="174"/>
    </row>
    <row r="23" spans="1:7" x14ac:dyDescent="0.25">
      <c r="A23" s="174"/>
      <c r="B23" s="174"/>
      <c r="C23" s="174"/>
      <c r="D23" s="174"/>
      <c r="E23" s="174"/>
      <c r="F23" s="174"/>
      <c r="G23" s="174"/>
    </row>
    <row r="24" spans="1:7" x14ac:dyDescent="0.25">
      <c r="A24" s="174"/>
      <c r="B24" s="174"/>
      <c r="C24" s="174"/>
      <c r="D24" s="174"/>
      <c r="E24" s="174"/>
      <c r="F24" s="174"/>
      <c r="G24" s="174"/>
    </row>
    <row r="25" spans="1:7" x14ac:dyDescent="0.25">
      <c r="A25" s="174"/>
      <c r="B25" s="174"/>
      <c r="C25" s="174"/>
      <c r="D25" s="174"/>
      <c r="E25" s="174"/>
      <c r="F25" s="174"/>
      <c r="G25" s="174"/>
    </row>
    <row r="26" spans="1:7" x14ac:dyDescent="0.25">
      <c r="A26" s="174"/>
      <c r="B26" s="174"/>
      <c r="C26" s="174"/>
      <c r="D26" s="174"/>
      <c r="E26" s="174"/>
      <c r="F26" s="174"/>
      <c r="G26" s="174"/>
    </row>
  </sheetData>
  <mergeCells count="4">
    <mergeCell ref="A1:B1"/>
    <mergeCell ref="A6:B6"/>
    <mergeCell ref="A16:B16"/>
    <mergeCell ref="A21:B21"/>
  </mergeCells>
  <conditionalFormatting sqref="C6:G6">
    <cfRule type="colorScale" priority="248">
      <colorScale>
        <cfvo type="min"/>
        <cfvo type="max"/>
        <color theme="6" tint="0.59999389629810485"/>
        <color rgb="FFFF0000"/>
      </colorScale>
    </cfRule>
  </conditionalFormatting>
  <conditionalFormatting sqref="C21:G21">
    <cfRule type="colorScale" priority="1">
      <colorScale>
        <cfvo type="min"/>
        <cfvo type="max"/>
        <color theme="6" tint="0.59999389629810485"/>
        <color rgb="FFFF0000"/>
      </colorScale>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55875-A1AE-4B7A-AEAD-ADA5BD633F43}">
  <dimension ref="A1:G6"/>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C12" sqref="C12"/>
    </sheetView>
  </sheetViews>
  <sheetFormatPr defaultColWidth="9" defaultRowHeight="13.8" x14ac:dyDescent="0.25"/>
  <cols>
    <col min="1" max="1" width="7.5" style="1" customWidth="1"/>
    <col min="2" max="2" width="22.296875" style="1" customWidth="1"/>
    <col min="3" max="7" width="13" style="1" bestFit="1" customWidth="1"/>
    <col min="8" max="16384" width="9" style="1"/>
  </cols>
  <sheetData>
    <row r="1" spans="1:7" ht="18.600000000000001" customHeight="1" x14ac:dyDescent="0.25">
      <c r="A1" s="120" t="s">
        <v>171</v>
      </c>
      <c r="B1" s="121"/>
      <c r="C1" s="4">
        <f>'תנאי-סף'!D1</f>
        <v>1</v>
      </c>
      <c r="D1" s="4">
        <f>'תנאי-סף'!F1</f>
        <v>3</v>
      </c>
      <c r="E1" s="4">
        <f>'תנאי-סף'!G1</f>
        <v>4</v>
      </c>
      <c r="F1" s="4">
        <f>'תנאי-סף'!H1</f>
        <v>5</v>
      </c>
      <c r="G1" s="4">
        <f>'תנאי-סף'!I1</f>
        <v>6</v>
      </c>
    </row>
    <row r="2" spans="1:7" x14ac:dyDescent="0.25">
      <c r="A2" s="2" t="s">
        <v>3</v>
      </c>
      <c r="B2" s="3" t="s">
        <v>10</v>
      </c>
      <c r="C2" s="4">
        <f>'תנאי-סף'!D2</f>
        <v>0</v>
      </c>
      <c r="D2" s="4">
        <f>'תנאי-סף'!F2</f>
        <v>0</v>
      </c>
      <c r="E2" s="4">
        <f>'תנאי-סף'!G2</f>
        <v>0</v>
      </c>
      <c r="F2" s="4">
        <f>'תנאי-סף'!H2</f>
        <v>0</v>
      </c>
      <c r="G2" s="4">
        <f>'תנאי-סף'!I2</f>
        <v>0</v>
      </c>
    </row>
    <row r="3" spans="1:7" ht="18.75" customHeight="1" x14ac:dyDescent="0.25">
      <c r="A3" s="9">
        <v>0.7</v>
      </c>
      <c r="B3" s="10" t="s">
        <v>7</v>
      </c>
      <c r="C3" s="5">
        <v>0</v>
      </c>
      <c r="D3" s="5">
        <v>0</v>
      </c>
      <c r="E3" s="5">
        <v>0</v>
      </c>
      <c r="F3" s="5">
        <v>0</v>
      </c>
      <c r="G3" s="5">
        <v>0</v>
      </c>
    </row>
    <row r="4" spans="1:7" ht="19.5" customHeight="1" x14ac:dyDescent="0.25">
      <c r="A4" s="9">
        <v>0.3</v>
      </c>
      <c r="B4" s="10" t="s">
        <v>8</v>
      </c>
      <c r="C4" s="5">
        <v>0</v>
      </c>
      <c r="D4" s="5">
        <v>0</v>
      </c>
      <c r="E4" s="5">
        <v>0</v>
      </c>
      <c r="F4" s="5">
        <v>0</v>
      </c>
      <c r="G4" s="5">
        <v>0</v>
      </c>
    </row>
    <row r="5" spans="1:7" ht="17.25" customHeight="1" x14ac:dyDescent="0.25">
      <c r="A5" s="6">
        <f>SUM(A3:A4)</f>
        <v>1</v>
      </c>
      <c r="B5" s="7" t="s">
        <v>9</v>
      </c>
      <c r="C5" s="8">
        <f>(C3*$A3)+(C4*$A4)</f>
        <v>0</v>
      </c>
      <c r="D5" s="8">
        <f t="shared" ref="D5" si="0">(D3*$A3)+(D4*$A4)</f>
        <v>0</v>
      </c>
      <c r="E5" s="8">
        <f>(E3*$A3)+(E4*$A4)</f>
        <v>0</v>
      </c>
      <c r="F5" s="8">
        <f>(F3*$A3)+(F4*$A4)</f>
        <v>0</v>
      </c>
      <c r="G5" s="8">
        <f t="shared" ref="G5" si="1">(G3*$A3)+(G4*$A4)</f>
        <v>0</v>
      </c>
    </row>
    <row r="6" spans="1:7" ht="15.6" x14ac:dyDescent="0.25">
      <c r="A6" s="122" t="s">
        <v>32</v>
      </c>
      <c r="B6" s="123"/>
      <c r="C6" s="48">
        <f>_xlfn.RANK.EQ(C5,$C$5:$G$5,0)</f>
        <v>1</v>
      </c>
      <c r="D6" s="48">
        <f t="shared" ref="D6:G6" si="2">_xlfn.RANK.EQ(D5,$C$5:$G$5,0)</f>
        <v>1</v>
      </c>
      <c r="E6" s="48">
        <f t="shared" si="2"/>
        <v>1</v>
      </c>
      <c r="F6" s="48">
        <f t="shared" si="2"/>
        <v>1</v>
      </c>
      <c r="G6" s="48">
        <f t="shared" si="2"/>
        <v>1</v>
      </c>
    </row>
  </sheetData>
  <mergeCells count="2">
    <mergeCell ref="A1:B1"/>
    <mergeCell ref="A6:B6"/>
  </mergeCells>
  <conditionalFormatting sqref="C6:G6">
    <cfRule type="colorScale" priority="2">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7</vt:i4>
      </vt:variant>
    </vt:vector>
  </HeadingPairs>
  <TitlesOfParts>
    <vt:vector size="14" baseType="lpstr">
      <vt:lpstr>תנאי-סף</vt:lpstr>
      <vt:lpstr>איכות</vt:lpstr>
      <vt:lpstr>תכנית עבודה מוצעת</vt:lpstr>
      <vt:lpstr>מחיר בית יצירה לחברה הערבית</vt:lpstr>
      <vt:lpstr>מחיר בית יצירה לחברה הדרוזית</vt:lpstr>
      <vt:lpstr>סיכום בית יצירה לחברה הערבית</vt:lpstr>
      <vt:lpstr>סיכום בית יצירה לחברה הדרוזית</vt:lpstr>
      <vt:lpstr>'תנאי-סף'!_Ref295727242</vt:lpstr>
      <vt:lpstr>'מחיר בית יצירה לחברה הדרוזית'!WPrint_Area_W</vt:lpstr>
      <vt:lpstr>'מחיר בית יצירה לחברה הערבית'!WPrint_Area_W</vt:lpstr>
      <vt:lpstr>'סיכום בית יצירה לחברה הדרוזית'!WPrint_Area_W</vt:lpstr>
      <vt:lpstr>'סיכום בית יצירה לחברה הערבית'!WPrint_Area_W</vt:lpstr>
      <vt:lpstr>'תכנית עבודה מוצעת'!WPrint_Area_W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2022-12-22T10:49:14Z</dcterms:modified>
</cp:coreProperties>
</file>